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7C7A82A4-077C-4CD3-94F6-60426A8D1E9B}" xr6:coauthVersionLast="47" xr6:coauthVersionMax="47" xr10:uidLastSave="{00000000-0000-0000-0000-000000000000}"/>
  <workbookProtection workbookAlgorithmName="SHA-512" workbookHashValue="5j29lEEdAX8RlKtx3/zM+rq2tG7cAahZgppff4jWgEgZdvKDiovqkQCFmU7MMqMCC6DYkN39sLT0f9yfZA9uzw==" workbookSaltValue="BO4aNfBKNpQMWbd/r05RpA==" workbookSpinCount="100000" lockStructure="1"/>
  <bookViews>
    <workbookView xWindow="-120" yWindow="-120" windowWidth="29040" windowHeight="15840" firstSheet="2" activeTab="3" xr2:uid="{00000000-000D-0000-FFFF-FFFF00000000}"/>
  </bookViews>
  <sheets>
    <sheet name="SAŽETAK" sheetId="10" r:id="rId1"/>
    <sheet name="Račun financiranja po izvor " sheetId="13" r:id="rId2"/>
    <sheet name="Račun financiranja " sheetId="12" r:id="rId3"/>
    <sheet name="Rashodi prema funkcijskoj k " sheetId="11" r:id="rId4"/>
    <sheet name=" Račun prihoda i rashoda" sheetId="3" r:id="rId5"/>
    <sheet name="Prihodi i rashodi po izvori" sheetId="14" r:id="rId6"/>
    <sheet name="POSEBNI DIO" sheetId="7" r:id="rId7"/>
    <sheet name="List2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4" l="1"/>
  <c r="E34" i="14"/>
  <c r="D34" i="14"/>
  <c r="C34" i="14"/>
  <c r="B34" i="14"/>
  <c r="F10" i="14"/>
  <c r="E10" i="14"/>
  <c r="D10" i="14"/>
  <c r="C10" i="14"/>
  <c r="B10" i="14"/>
  <c r="E241" i="7" l="1"/>
  <c r="F241" i="7"/>
  <c r="G241" i="7"/>
  <c r="H241" i="7"/>
  <c r="D241" i="7"/>
  <c r="E240" i="7"/>
  <c r="F240" i="7"/>
  <c r="G240" i="7"/>
  <c r="H240" i="7"/>
  <c r="D240" i="7"/>
  <c r="E222" i="7"/>
  <c r="F222" i="7"/>
  <c r="G222" i="7"/>
  <c r="H222" i="7"/>
  <c r="D222" i="7"/>
  <c r="E220" i="7"/>
  <c r="F220" i="7"/>
  <c r="G220" i="7"/>
  <c r="H220" i="7"/>
  <c r="E215" i="7"/>
  <c r="F215" i="7"/>
  <c r="G215" i="7"/>
  <c r="H215" i="7"/>
  <c r="E196" i="7"/>
  <c r="F196" i="7"/>
  <c r="G196" i="7"/>
  <c r="H196" i="7"/>
  <c r="E195" i="7"/>
  <c r="F195" i="7"/>
  <c r="G195" i="7"/>
  <c r="H195" i="7"/>
  <c r="E186" i="7"/>
  <c r="F186" i="7"/>
  <c r="G186" i="7"/>
  <c r="H186" i="7"/>
  <c r="E183" i="7"/>
  <c r="F183" i="7"/>
  <c r="G183" i="7"/>
  <c r="H183" i="7"/>
  <c r="D183" i="7"/>
  <c r="E161" i="7"/>
  <c r="F161" i="7"/>
  <c r="G161" i="7"/>
  <c r="H161" i="7"/>
  <c r="D161" i="7"/>
  <c r="E157" i="7"/>
  <c r="D138" i="7"/>
  <c r="D89" i="7"/>
  <c r="E138" i="7" l="1"/>
  <c r="F138" i="7"/>
  <c r="G138" i="7"/>
  <c r="H138" i="7"/>
  <c r="D126" i="7"/>
  <c r="E128" i="7"/>
  <c r="F128" i="7"/>
  <c r="G128" i="7"/>
  <c r="H128" i="7"/>
  <c r="D128" i="7"/>
  <c r="E110" i="7"/>
  <c r="F110" i="7"/>
  <c r="G110" i="7"/>
  <c r="H110" i="7"/>
  <c r="D110" i="7"/>
  <c r="D99" i="7"/>
  <c r="D77" i="7"/>
  <c r="F77" i="7"/>
  <c r="G77" i="7"/>
  <c r="H77" i="7"/>
  <c r="E77" i="7"/>
  <c r="D38" i="3" l="1"/>
  <c r="D253" i="7" l="1"/>
  <c r="E23" i="3" l="1"/>
  <c r="E11" i="3" s="1"/>
  <c r="E10" i="3" s="1"/>
  <c r="F23" i="3"/>
  <c r="F11" i="3" s="1"/>
  <c r="G23" i="3"/>
  <c r="G11" i="3" s="1"/>
  <c r="H23" i="3"/>
  <c r="H11" i="3" s="1"/>
  <c r="D23" i="3"/>
  <c r="D11" i="3" s="1"/>
  <c r="D10" i="3" s="1"/>
  <c r="D196" i="7" l="1"/>
  <c r="D195" i="7"/>
  <c r="E109" i="7"/>
  <c r="F109" i="7"/>
  <c r="G109" i="7"/>
  <c r="H109" i="7"/>
  <c r="D109" i="7"/>
  <c r="E51" i="7"/>
  <c r="F51" i="7"/>
  <c r="G51" i="7"/>
  <c r="H51" i="7"/>
  <c r="E50" i="7"/>
  <c r="F50" i="7"/>
  <c r="G50" i="7"/>
  <c r="H50" i="7"/>
  <c r="D50" i="7"/>
  <c r="D51" i="7"/>
  <c r="H48" i="3"/>
  <c r="G48" i="3"/>
  <c r="F48" i="3"/>
  <c r="E48" i="3"/>
  <c r="D48" i="3"/>
  <c r="F10" i="3" l="1"/>
  <c r="G10" i="3"/>
  <c r="E46" i="3"/>
  <c r="F46" i="3"/>
  <c r="G46" i="3"/>
  <c r="H46" i="3"/>
  <c r="E38" i="3"/>
  <c r="F38" i="3"/>
  <c r="G38" i="3"/>
  <c r="G37" i="3" s="1"/>
  <c r="H38" i="3"/>
  <c r="H37" i="3" s="1"/>
  <c r="D46" i="3"/>
  <c r="D37" i="3" s="1"/>
  <c r="F37" i="3" l="1"/>
  <c r="E37" i="3"/>
  <c r="H10" i="3"/>
  <c r="E250" i="7"/>
  <c r="E249" i="7" s="1"/>
  <c r="F250" i="7"/>
  <c r="F249" i="7" s="1"/>
  <c r="G250" i="7"/>
  <c r="G249" i="7" s="1"/>
  <c r="H250" i="7"/>
  <c r="H249" i="7" s="1"/>
  <c r="D250" i="7"/>
  <c r="D249" i="7" s="1"/>
  <c r="D248" i="7" s="1"/>
  <c r="E253" i="7" l="1"/>
  <c r="F253" i="7"/>
  <c r="G253" i="7"/>
  <c r="H253" i="7"/>
  <c r="H248" i="7" s="1"/>
  <c r="D215" i="7"/>
  <c r="D220" i="7"/>
  <c r="D186" i="7"/>
  <c r="D182" i="7"/>
  <c r="D181" i="7" s="1"/>
  <c r="D157" i="7"/>
  <c r="D159" i="7"/>
  <c r="D156" i="7" s="1"/>
  <c r="D155" i="7" s="1"/>
  <c r="D146" i="7"/>
  <c r="D136" i="7" s="1"/>
  <c r="D148" i="7"/>
  <c r="D118" i="7"/>
  <c r="D108" i="7" s="1"/>
  <c r="D120" i="7"/>
  <c r="D97" i="7"/>
  <c r="G248" i="7"/>
  <c r="D40" i="7"/>
  <c r="D194" i="7" l="1"/>
  <c r="D193" i="7" s="1"/>
  <c r="D135" i="7"/>
  <c r="D107" i="7"/>
  <c r="E248" i="7"/>
  <c r="F248" i="7"/>
  <c r="D87" i="7"/>
  <c r="D86" i="7" s="1"/>
  <c r="D171" i="7"/>
  <c r="D169" i="7" s="1"/>
  <c r="D168" i="7" s="1"/>
  <c r="F171" i="7"/>
  <c r="G171" i="7"/>
  <c r="H171" i="7"/>
  <c r="E171" i="7"/>
  <c r="F89" i="7"/>
  <c r="G89" i="7"/>
  <c r="H89" i="7"/>
  <c r="E89" i="7"/>
  <c r="G99" i="7"/>
  <c r="H99" i="7"/>
  <c r="F99" i="7"/>
  <c r="E99" i="7"/>
  <c r="H168" i="7" l="1"/>
  <c r="H169" i="7"/>
  <c r="E169" i="7"/>
  <c r="E168" i="7" s="1"/>
  <c r="G168" i="7"/>
  <c r="G169" i="7"/>
  <c r="F168" i="7"/>
  <c r="F169" i="7"/>
  <c r="G194" i="7"/>
  <c r="F194" i="7"/>
  <c r="F182" i="7"/>
  <c r="G182" i="7"/>
  <c r="H182" i="7"/>
  <c r="E182" i="7"/>
  <c r="F146" i="7"/>
  <c r="F136" i="7" s="1"/>
  <c r="G146" i="7"/>
  <c r="G136" i="7" s="1"/>
  <c r="H146" i="7"/>
  <c r="H136" i="7" s="1"/>
  <c r="F148" i="7"/>
  <c r="G148" i="7"/>
  <c r="H148" i="7"/>
  <c r="E146" i="7"/>
  <c r="E136" i="7" s="1"/>
  <c r="E148" i="7"/>
  <c r="F126" i="7"/>
  <c r="G126" i="7"/>
  <c r="H126" i="7"/>
  <c r="E126" i="7"/>
  <c r="F118" i="7"/>
  <c r="F108" i="7" s="1"/>
  <c r="G118" i="7"/>
  <c r="G108" i="7" s="1"/>
  <c r="H118" i="7"/>
  <c r="H108" i="7" s="1"/>
  <c r="F120" i="7"/>
  <c r="G120" i="7"/>
  <c r="H120" i="7"/>
  <c r="E120" i="7"/>
  <c r="E118" i="7"/>
  <c r="E108" i="7" s="1"/>
  <c r="F97" i="7"/>
  <c r="F87" i="7" s="1"/>
  <c r="F86" i="7" s="1"/>
  <c r="G97" i="7"/>
  <c r="G87" i="7" s="1"/>
  <c r="G86" i="7" s="1"/>
  <c r="H97" i="7"/>
  <c r="H87" i="7" s="1"/>
  <c r="H86" i="7" s="1"/>
  <c r="E97" i="7"/>
  <c r="E87" i="7" s="1"/>
  <c r="E86" i="7" s="1"/>
  <c r="G40" i="7"/>
  <c r="H40" i="7"/>
  <c r="E194" i="7" l="1"/>
  <c r="E193" i="7" s="1"/>
  <c r="F193" i="7"/>
  <c r="H194" i="7"/>
  <c r="H193" i="7" s="1"/>
  <c r="G193" i="7"/>
  <c r="E181" i="7"/>
  <c r="E107" i="7"/>
  <c r="F181" i="7"/>
  <c r="G181" i="7"/>
  <c r="F135" i="7"/>
  <c r="E135" i="7"/>
  <c r="F107" i="7"/>
  <c r="H181" i="7"/>
  <c r="H107" i="7"/>
  <c r="G107" i="7"/>
  <c r="G135" i="7"/>
  <c r="H135" i="7"/>
  <c r="F157" i="7" l="1"/>
  <c r="G157" i="7"/>
  <c r="H157" i="7"/>
  <c r="F159" i="7"/>
  <c r="F156" i="7" s="1"/>
  <c r="G159" i="7"/>
  <c r="G156" i="7" s="1"/>
  <c r="H159" i="7"/>
  <c r="H156" i="7" s="1"/>
  <c r="E159" i="7"/>
  <c r="E156" i="7" s="1"/>
  <c r="F155" i="7" l="1"/>
  <c r="G155" i="7"/>
  <c r="E155" i="7"/>
  <c r="H155" i="7"/>
  <c r="G75" i="7"/>
  <c r="G49" i="7" s="1"/>
  <c r="G48" i="7" s="1"/>
  <c r="H75" i="7"/>
  <c r="H49" i="7" s="1"/>
  <c r="H48" i="7" s="1"/>
  <c r="D75" i="7"/>
  <c r="D49" i="7" s="1"/>
  <c r="D48" i="7" s="1"/>
  <c r="E75" i="7"/>
  <c r="E49" i="7" s="1"/>
  <c r="E48" i="7" s="1"/>
  <c r="F75" i="7"/>
  <c r="F49" i="7" s="1"/>
  <c r="F48" i="7" l="1"/>
  <c r="G38" i="7"/>
  <c r="H38" i="7"/>
  <c r="G11" i="7"/>
  <c r="H11" i="7"/>
  <c r="D38" i="7"/>
  <c r="E38" i="7"/>
  <c r="F38" i="7"/>
  <c r="G10" i="7" l="1"/>
  <c r="G9" i="7" s="1"/>
  <c r="H10" i="7"/>
  <c r="H9" i="7" s="1"/>
  <c r="F40" i="7"/>
  <c r="F11" i="7"/>
  <c r="F10" i="7" s="1"/>
  <c r="D11" i="7"/>
  <c r="D10" i="7" s="1"/>
  <c r="F9" i="7" l="1"/>
  <c r="E40" i="7"/>
  <c r="E11" i="7"/>
  <c r="E10" i="7" s="1"/>
  <c r="D9" i="7"/>
  <c r="E9" i="7" l="1"/>
  <c r="F37" i="10" l="1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G14" i="10" l="1"/>
  <c r="G22" i="10" s="1"/>
  <c r="G28" i="10" s="1"/>
  <c r="G29" i="10" s="1"/>
  <c r="J14" i="10"/>
  <c r="I14" i="10"/>
  <c r="I22" i="10" s="1"/>
  <c r="I28" i="10" s="1"/>
  <c r="I29" i="10" s="1"/>
  <c r="H14" i="10"/>
  <c r="H22" i="10" s="1"/>
  <c r="H28" i="10" s="1"/>
  <c r="H29" i="10" s="1"/>
  <c r="F14" i="10"/>
  <c r="F22" i="10" s="1"/>
  <c r="F28" i="10" s="1"/>
  <c r="F29" i="10" s="1"/>
  <c r="J22" i="10"/>
  <c r="J28" i="10" s="1"/>
  <c r="J29" i="10" s="1"/>
</calcChain>
</file>

<file path=xl/sharedStrings.xml><?xml version="1.0" encoding="utf-8"?>
<sst xmlns="http://schemas.openxmlformats.org/spreadsheetml/2006/main" count="735" uniqueCount="416">
  <si>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</si>
  <si>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</si>
  <si>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</si>
  <si>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</si>
  <si>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</si>
  <si>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</si>
  <si>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</si>
  <si>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</si>
  <si>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</si>
  <si>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</si>
  <si>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</si>
  <si>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</si>
  <si>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</si>
  <si>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</si>
  <si>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</si>
  <si>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</si>
  <si>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</si>
  <si>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</si>
  <si>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</si>
  <si>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</si>
  <si>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</si>
  <si>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</si>
  <si>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</si>
  <si>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</si>
  <si>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</si>
  <si>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</si>
  <si>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</si>
  <si>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</si>
  <si>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</si>
  <si>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</si>
  <si>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</si>
  <si>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</si>
  <si>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</si>
  <si>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</si>
  <si>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</si>
  <si>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</si>
  <si>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</si>
  <si>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</si>
  <si>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</si>
  <si>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</si>
  <si>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</si>
  <si>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</si>
  <si>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</si>
  <si>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</si>
  <si>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</si>
  <si>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</si>
  <si>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</si>
  <si>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</si>
  <si>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</si>
  <si>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</si>
  <si>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</si>
  <si>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</si>
  <si>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</si>
  <si>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</si>
  <si>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</si>
  <si>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</si>
  <si>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</si>
  <si>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</si>
  <si>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</si>
  <si>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</si>
  <si>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</si>
  <si>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</si>
  <si>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</si>
  <si>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</si>
  <si>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</si>
  <si>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</si>
  <si>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</si>
  <si>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</si>
  <si>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</si>
  <si>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</si>
  <si>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</si>
  <si>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</si>
  <si>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</si>
  <si>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Program J01 1001</t>
  </si>
  <si>
    <t>SREDNJEŠKOLSKO OBRAZOVANJE - ZAKONSKI STANDARD</t>
  </si>
  <si>
    <t>Aktivnost J01 1001A102000</t>
  </si>
  <si>
    <t>Redovni poslovi ustanova sredneškolskog obrazovanja SŠ</t>
  </si>
  <si>
    <t>EURO</t>
  </si>
  <si>
    <t>Izvor financiranja  1.3.</t>
  </si>
  <si>
    <t>DECENTRALIZACIJA</t>
  </si>
  <si>
    <t>3+4</t>
  </si>
  <si>
    <t>RASHODI UKUPNI</t>
  </si>
  <si>
    <t>Rashodi za služb. putova.</t>
  </si>
  <si>
    <t>Nakn.za prijev.na pos.i s po.</t>
  </si>
  <si>
    <t>Seminari,tečajevi,str.ispiti</t>
  </si>
  <si>
    <t>Uredski materijal</t>
  </si>
  <si>
    <t>Električna energija</t>
  </si>
  <si>
    <t>Plin</t>
  </si>
  <si>
    <t>Benzin</t>
  </si>
  <si>
    <t>sitni inventar</t>
  </si>
  <si>
    <t>Poštarina</t>
  </si>
  <si>
    <t xml:space="preserve">Zdravstveni pregledi </t>
  </si>
  <si>
    <t>Financijski rashodi</t>
  </si>
  <si>
    <t>Usluge banaka i plat.prome.</t>
  </si>
  <si>
    <t>RASH. ZA NEFIN.IMO.</t>
  </si>
  <si>
    <t>Knjige</t>
  </si>
  <si>
    <t>Program J01 1003</t>
  </si>
  <si>
    <t>SREDNJEŠKOLSKO OBRAZOVANJE - DOPUNSKI NASTAVNI I VANNASTAVNI PROGRAM ŠKOLA I OBRAZ. INSTIT.</t>
  </si>
  <si>
    <t>Financiranje - ostali rashodi SŠ</t>
  </si>
  <si>
    <t>Izvor financiranja  3.1.1</t>
  </si>
  <si>
    <t>Vlastiti prihodi PK</t>
  </si>
  <si>
    <t>Grafičke i tiskarske usluge, us.kop.</t>
  </si>
  <si>
    <t>Ostali nespomenuti rashodi poslovanja</t>
  </si>
  <si>
    <t>Izvor financiranja  4.3.1</t>
  </si>
  <si>
    <t>Posebne namjene (sufinaciranja)</t>
  </si>
  <si>
    <t xml:space="preserve">SREDNJEŠKOLSKO OBRAZOVANJE </t>
  </si>
  <si>
    <t>Izvor financiranja  5.2.1</t>
  </si>
  <si>
    <t>Ministarstvo PK</t>
  </si>
  <si>
    <t>Plaće za zaposlene</t>
  </si>
  <si>
    <t>Dopunski nastavni i vannastavni program škola i obrazovnih instit.</t>
  </si>
  <si>
    <t>Aktivnost J01 1003A102000</t>
  </si>
  <si>
    <t>Financiranje  - ostali rashodi SŠ</t>
  </si>
  <si>
    <t>Izvor financiranja  5.4.1</t>
  </si>
  <si>
    <t>JLS PK</t>
  </si>
  <si>
    <t xml:space="preserve">Financiranje . Ostali rashodi SŠOstali rashodi </t>
  </si>
  <si>
    <t>Izvor financiranja  2.1.1</t>
  </si>
  <si>
    <t>Donacije PK</t>
  </si>
  <si>
    <t>Izvor financiranja  5.7.1</t>
  </si>
  <si>
    <t>Ministarstvo prijenos EU PK</t>
  </si>
  <si>
    <t>Projekcija za 2026.</t>
  </si>
  <si>
    <t>Projekcija za 2025.</t>
  </si>
  <si>
    <t>ostal.materijal za potrebe redovnog poslovanja</t>
  </si>
  <si>
    <t>El. Energija</t>
  </si>
  <si>
    <t>Benzin i dizel gorivo</t>
  </si>
  <si>
    <t>Materijal i dijelovi za tekuće i investic. Održav.</t>
  </si>
  <si>
    <t>Sitni inventar</t>
  </si>
  <si>
    <t>Služben i radna odjeća i obuća</t>
  </si>
  <si>
    <t>Usluge telefona i telefaksa, interneta</t>
  </si>
  <si>
    <t>poštarina</t>
  </si>
  <si>
    <t>ostale usluge tekuć i invest. Održavanja</t>
  </si>
  <si>
    <t>Ostale usluge pomidžbe i inf.</t>
  </si>
  <si>
    <t>ostale komunalne usluge</t>
  </si>
  <si>
    <t>ostale zakupnine i najamnine</t>
  </si>
  <si>
    <t>ostale intel. Usluge</t>
  </si>
  <si>
    <t>ostale računalne usluge</t>
  </si>
  <si>
    <t>grafičke i tiskarske usluge</t>
  </si>
  <si>
    <t>premije osiguranja ostale imovine</t>
  </si>
  <si>
    <t>Reprezentacija</t>
  </si>
  <si>
    <t>tuzemne članarine</t>
  </si>
  <si>
    <t>sudske pristojbe</t>
  </si>
  <si>
    <t>ostali nespomenuti rashodi</t>
  </si>
  <si>
    <t>ulaganje u rač. Programe</t>
  </si>
  <si>
    <t>ostali nenaved.rashodi za zaposlene</t>
  </si>
  <si>
    <t>doprinos. Za zdravstvo</t>
  </si>
  <si>
    <t>doprinos za osigur.u sluč. Nezap.</t>
  </si>
  <si>
    <t>ostali rashodi za služb. Put</t>
  </si>
  <si>
    <t>seminari, simpoziji, savjetovanja</t>
  </si>
  <si>
    <t>ostali materijal za potrebe red.posl</t>
  </si>
  <si>
    <t>ostali materija i dijelovi za tek. I inv. Održ.</t>
  </si>
  <si>
    <t>usluge telefona, telefaksa, interneta</t>
  </si>
  <si>
    <t>ostale usluge za kom. I prijevoz</t>
  </si>
  <si>
    <t>ostale nespomenute usluge</t>
  </si>
  <si>
    <t>reprezentacija</t>
  </si>
  <si>
    <t>ostali materijal za potrebe red. Poslovanja</t>
  </si>
  <si>
    <t>ostale usluge tek. I inv. Održavanja</t>
  </si>
  <si>
    <t>ostale zakupnine i najamnime</t>
  </si>
  <si>
    <t>plaće za zaposlene</t>
  </si>
  <si>
    <t>ostali rashodi za zaposlene (nagrade)</t>
  </si>
  <si>
    <t>doprinosi iz plaće 20%</t>
  </si>
  <si>
    <t>doprinosi na plaću 16,5%</t>
  </si>
  <si>
    <t>ostali nespome. Rash. Posl</t>
  </si>
  <si>
    <t>ostali rash. Za služ. Put.</t>
  </si>
  <si>
    <t>sem., savje. I simpoziji</t>
  </si>
  <si>
    <t>ured. Mat</t>
  </si>
  <si>
    <t>ostali mat. I sirovine</t>
  </si>
  <si>
    <t>ostali nesp.rash.posl.(PUN)</t>
  </si>
  <si>
    <t>Ostale intelektualne usluge - MRRFEU</t>
  </si>
  <si>
    <t>Tekući prijenosi unutar istog proračuna</t>
  </si>
  <si>
    <t>Zgrade znanstvenih i obrazovnih institucija</t>
  </si>
  <si>
    <t>Opremanje ugostiteljskog praktikuma - MRRFEU</t>
  </si>
  <si>
    <t>Ostali nenavedeni rashodi za zaposlene - božićnica i regres</t>
  </si>
  <si>
    <t>Doprinis za obvezno zdravstveno osiguranje</t>
  </si>
  <si>
    <t>Rashodi za službena putovanja</t>
  </si>
  <si>
    <t>Naknade za prijevoz na posao i s posla</t>
  </si>
  <si>
    <t>Seminari, savjetovanja i simpoziji</t>
  </si>
  <si>
    <t>Naknada za korištenje privatnog automobila u službene svrhe</t>
  </si>
  <si>
    <t>Ostali materijal za potrebe redovnog poslovanja - paušalni administrativni troškovi</t>
  </si>
  <si>
    <t>Usluge promidžbe i informiranja</t>
  </si>
  <si>
    <t>Ostale zakupnine i najamnine</t>
  </si>
  <si>
    <t>Ostale intelektualne usluge</t>
  </si>
  <si>
    <t>Grafičke i tiskarske usluge - MINTUR</t>
  </si>
  <si>
    <t>Grafičke i tiskarske usluge - MRRFEU</t>
  </si>
  <si>
    <t>Naknade troškova osobama izvan radnog odnosa</t>
  </si>
  <si>
    <t>Ostale nespomenute usluge - paušalni administrativni troškovi</t>
  </si>
  <si>
    <t xml:space="preserve">Tekuće pomoći </t>
  </si>
  <si>
    <t>Tekuće pomoći inozemnih vlada u EU</t>
  </si>
  <si>
    <t>Tekuće pomoći proračunskim korisnicima državnog proračuna temeljem prijenosa EU sredstava</t>
  </si>
  <si>
    <t>Tekuće pomoći proračunskim korisnicima županijski  proračuna temeljem prijenosa EU sredstava</t>
  </si>
  <si>
    <t>Tekuće donacije iz EU sredstava</t>
  </si>
  <si>
    <t>Prijenosi unutar istog proračuna</t>
  </si>
  <si>
    <t>Računala i računalna oprema</t>
  </si>
  <si>
    <t>Uredski namještaj</t>
  </si>
  <si>
    <t>Ostala uredska oprema</t>
  </si>
  <si>
    <t>Ostala komunikacijska oprema</t>
  </si>
  <si>
    <t>Ostala oprema za održavanje i zaštitu</t>
  </si>
  <si>
    <t>Uređaji za ostale namjene</t>
  </si>
  <si>
    <t>Oprema za ostale namjene</t>
  </si>
  <si>
    <t>Regionalni centar kompetentnosti u turizmu i ugostiteljstvu Zabok za izgradnju i opremanje</t>
  </si>
  <si>
    <t>Izvor financiranja 8.1.1</t>
  </si>
  <si>
    <t>Izvor financiranja 5.3.1</t>
  </si>
  <si>
    <t>Ministarstvo prijenos EU PK RCKTU HARD</t>
  </si>
  <si>
    <t>Ministarstvo prijenos EU PK RECEZA SOFT</t>
  </si>
  <si>
    <t>ostale usluge za komunikaciju i prijevoz</t>
  </si>
  <si>
    <t>Radio i tv prijamnici</t>
  </si>
  <si>
    <t>Telefon i ostala komunikacijska oprema</t>
  </si>
  <si>
    <t>Oprema za održavanje prostora</t>
  </si>
  <si>
    <t>Oprema za protupožarnu zaštitu</t>
  </si>
  <si>
    <t>Kombi vozila</t>
  </si>
  <si>
    <t>Ministarstvo prijenos EU PK (erasmus, mint i dr.)</t>
  </si>
  <si>
    <t>Ostale usluge za komunikaciju i prijevoz</t>
  </si>
  <si>
    <t>Poslovni objekti</t>
  </si>
  <si>
    <t>Izvor financiranja 1.1</t>
  </si>
  <si>
    <t>Opći prihodi i primici - izvorni prihodi KZŽ</t>
  </si>
  <si>
    <t>RASH. ZA NEFIN. IMO.</t>
  </si>
  <si>
    <t>Namjenski primici zaduživanja PK (hbor)</t>
  </si>
  <si>
    <t>Baltazar, građanski odgoj šiz</t>
  </si>
  <si>
    <t>revolving kredit, kamate hbor</t>
  </si>
  <si>
    <t>stambeni objekti za zaposlene</t>
  </si>
  <si>
    <t>Prihodi od zateznih kamata</t>
  </si>
  <si>
    <t>Prihod od kamata Zagrebačke banke</t>
  </si>
  <si>
    <t xml:space="preserve">Prihodi od upravnih i administrativnih pristojbi, pristojbi po posebnim propisima i naknada </t>
  </si>
  <si>
    <t>Namjenski prihodi - upisnina</t>
  </si>
  <si>
    <t>Prihod od prodaje proizvoda i roba te pruženih usluga, prihodi od donacija te povrati po protestiranim jamstvima</t>
  </si>
  <si>
    <t>Pomoći dane u inozemstvo i unutar općeg proračuna</t>
  </si>
  <si>
    <t>Naknade građanima i kućanstvima na temelju osiguranja i druge naknade</t>
  </si>
  <si>
    <t>0921 Niže srednješkolsko obrazovanje</t>
  </si>
  <si>
    <t>JO1 OBRAZOVANJE</t>
  </si>
  <si>
    <t>1001 SREDNJOŠKOLSKO OBRAZOVANJE</t>
  </si>
  <si>
    <t>102000 Redovni poslovi ustanova srednjoškolskog obrazovanja</t>
  </si>
  <si>
    <t>102002 Dopunski i nastavni i vannastavni program</t>
  </si>
  <si>
    <t>otplata redovnih kamata</t>
  </si>
  <si>
    <t>izrada teh.dokum.,izgradnja RCKTU</t>
  </si>
  <si>
    <t>Rashodi za nabavu neproizvedene dugotrajne imovine, izgradnja RCKTU</t>
  </si>
  <si>
    <t xml:space="preserve">Prihodi iz nadležnog proračuna </t>
  </si>
  <si>
    <t>Ministarstvo znanosti i obrazovanja 636</t>
  </si>
  <si>
    <t>EU projekti 638</t>
  </si>
  <si>
    <t>Gradski proračun tekuće pomoći 633</t>
  </si>
  <si>
    <t>Prihodi od donacija 663</t>
  </si>
  <si>
    <t>Vlastiti prihodi 661</t>
  </si>
  <si>
    <t>Izdaci za otplatu kredita hbor</t>
  </si>
  <si>
    <t>4+5</t>
  </si>
  <si>
    <t>RASHODI, IZDACI UKUPNI</t>
  </si>
  <si>
    <t>decentralizacija</t>
  </si>
  <si>
    <t>Izvorni prihodi kzž - ostalo+otplata hbor kredita</t>
  </si>
  <si>
    <t>Namjenski primici od zaduživanja PK</t>
  </si>
  <si>
    <t>Primljeni kredit -HBOR-a</t>
  </si>
  <si>
    <t>Izdaci za otplatu kredita HBOR-a</t>
  </si>
  <si>
    <t>Izdaci za otplatu primljenih kredita</t>
  </si>
  <si>
    <t>2 Prihodi od prodaje proizvoda i usluga i  i donacija</t>
  </si>
  <si>
    <t xml:space="preserve">8. Namjenski primici od zaduživanja </t>
  </si>
  <si>
    <t>1.3 DECENTRALIZACIJA</t>
  </si>
  <si>
    <t>3.1.1 VLASTITI PRIHODI PK</t>
  </si>
  <si>
    <t>4.3.1 POSEBNE NAMJENE PK</t>
  </si>
  <si>
    <t>5.2.1 MINISTARSTVO PK</t>
  </si>
  <si>
    <t>5.4.1 JLS PK</t>
  </si>
  <si>
    <t>5.3.1 PROJEKTI EU DIREKT</t>
  </si>
  <si>
    <t>5.7.1 MINISTARSTVO PRIJENOS EU</t>
  </si>
  <si>
    <t>8.1.1 NAMJENSKI PRIMICI OD ZADUŽIVANJA</t>
  </si>
  <si>
    <t>104022 Kapitalni projekt RCKTU, Receza</t>
  </si>
  <si>
    <t>1.1. OPĆI PRIHODI I PRIMICI - ŽUP.OSTALO</t>
  </si>
  <si>
    <t xml:space="preserve">2.1.1 DONACIJA </t>
  </si>
  <si>
    <t>Višak prihoda poslovanja</t>
  </si>
  <si>
    <t>Višak prihoda poslovanja iz 2021. projekt Receza</t>
  </si>
  <si>
    <t>9 Višak prihoda poslovanja</t>
  </si>
  <si>
    <t>92 Višak prihoda poslovanja iz 2021. projekt Receza 5.7.1</t>
  </si>
  <si>
    <t>Manjak prihoda i  primitaka iz 2022. projekt RCKTU</t>
  </si>
  <si>
    <t xml:space="preserve">Manjak prihoda i primitka </t>
  </si>
  <si>
    <t>92 MANJAK PRIHODA I PRIMITAKA IZ 2022 PROJET RCKTU</t>
  </si>
  <si>
    <t>R2795</t>
  </si>
  <si>
    <t>R2796</t>
  </si>
  <si>
    <t>R2797</t>
  </si>
  <si>
    <t>R2799</t>
  </si>
  <si>
    <t>R2800</t>
  </si>
  <si>
    <t>R2802</t>
  </si>
  <si>
    <t>R2803</t>
  </si>
  <si>
    <t>R2804</t>
  </si>
  <si>
    <t>R2806</t>
  </si>
  <si>
    <t>R2807</t>
  </si>
  <si>
    <t>R2809</t>
  </si>
  <si>
    <t>R2810</t>
  </si>
  <si>
    <t>R2811</t>
  </si>
  <si>
    <t>R2813</t>
  </si>
  <si>
    <t>R2814</t>
  </si>
  <si>
    <t>R2815</t>
  </si>
  <si>
    <t>R2816</t>
  </si>
  <si>
    <t>R2817</t>
  </si>
  <si>
    <t>R2821</t>
  </si>
  <si>
    <t>R2822</t>
  </si>
  <si>
    <t>R2823</t>
  </si>
  <si>
    <t>R2826</t>
  </si>
  <si>
    <t>R2828</t>
  </si>
  <si>
    <t>R2829</t>
  </si>
  <si>
    <t>R2830</t>
  </si>
  <si>
    <t>R2831</t>
  </si>
  <si>
    <t>R2832</t>
  </si>
  <si>
    <t>R3180</t>
  </si>
  <si>
    <t>R3182</t>
  </si>
  <si>
    <t>R3142</t>
  </si>
  <si>
    <t>R4277</t>
  </si>
  <si>
    <t>R4816</t>
  </si>
  <si>
    <t>R4278</t>
  </si>
  <si>
    <t>Manjak prihoda poslovanja PK</t>
  </si>
  <si>
    <t>Aktivnost J01 1001A102002</t>
  </si>
  <si>
    <t>R4279</t>
  </si>
  <si>
    <t>R4280</t>
  </si>
  <si>
    <t>R4281</t>
  </si>
  <si>
    <t>R4282</t>
  </si>
  <si>
    <t>R4283</t>
  </si>
  <si>
    <t>R4284</t>
  </si>
  <si>
    <t>R4285</t>
  </si>
  <si>
    <t>R4286</t>
  </si>
  <si>
    <t>R4287</t>
  </si>
  <si>
    <t>R4288</t>
  </si>
  <si>
    <t>R4289</t>
  </si>
  <si>
    <t>R4290</t>
  </si>
  <si>
    <t>R4291</t>
  </si>
  <si>
    <t>R4292</t>
  </si>
  <si>
    <t>R4293</t>
  </si>
  <si>
    <t>R4294</t>
  </si>
  <si>
    <t>R4295</t>
  </si>
  <si>
    <t>R4296</t>
  </si>
  <si>
    <t>R4297</t>
  </si>
  <si>
    <t>R4298</t>
  </si>
  <si>
    <t>R4299</t>
  </si>
  <si>
    <t>R4300</t>
  </si>
  <si>
    <t>R6794</t>
  </si>
  <si>
    <t>R4301</t>
  </si>
  <si>
    <t>R4302</t>
  </si>
  <si>
    <t>R4859</t>
  </si>
  <si>
    <t>Zgrade obrazovnih institucija ( škole)</t>
  </si>
  <si>
    <t>R4303</t>
  </si>
  <si>
    <t>R4304</t>
  </si>
  <si>
    <t>R4305</t>
  </si>
  <si>
    <t>R4306</t>
  </si>
  <si>
    <t>R4307</t>
  </si>
  <si>
    <t>R4308</t>
  </si>
  <si>
    <t>R4309</t>
  </si>
  <si>
    <t>R4310</t>
  </si>
  <si>
    <t>R4906</t>
  </si>
  <si>
    <t>R6496</t>
  </si>
  <si>
    <t>R6497</t>
  </si>
  <si>
    <t>R6498</t>
  </si>
  <si>
    <t>R6499</t>
  </si>
  <si>
    <t>R6500</t>
  </si>
  <si>
    <t>Novčana naknada poslodavca - nezap. Invaliditet</t>
  </si>
  <si>
    <t>R4311</t>
  </si>
  <si>
    <t>R4946</t>
  </si>
  <si>
    <t>Izgradnja sportska dvorana RCKTU</t>
  </si>
  <si>
    <t>R7885</t>
  </si>
  <si>
    <t>Aktivnost J01 1003A102002</t>
  </si>
  <si>
    <t>R4312</t>
  </si>
  <si>
    <t>R4960</t>
  </si>
  <si>
    <t>R4313</t>
  </si>
  <si>
    <t>R4314</t>
  </si>
  <si>
    <t>R4315</t>
  </si>
  <si>
    <t>R4316</t>
  </si>
  <si>
    <t>R4317</t>
  </si>
  <si>
    <t>R4318</t>
  </si>
  <si>
    <t>R4993</t>
  </si>
  <si>
    <t>Kapitalni projekt K104020 RCKTU-sport.dvorana</t>
  </si>
  <si>
    <t>Kapitalni projekt K104006 RCKTU</t>
  </si>
  <si>
    <t>R6763</t>
  </si>
  <si>
    <t>R6764</t>
  </si>
  <si>
    <t>R6765</t>
  </si>
  <si>
    <t>R6766</t>
  </si>
  <si>
    <t>R6767</t>
  </si>
  <si>
    <t>R6768</t>
  </si>
  <si>
    <t>R6769</t>
  </si>
  <si>
    <t>R6770</t>
  </si>
  <si>
    <t>R6771</t>
  </si>
  <si>
    <t>R6772</t>
  </si>
  <si>
    <t>R6773</t>
  </si>
  <si>
    <t>R7794</t>
  </si>
  <si>
    <t>R6785</t>
  </si>
  <si>
    <t>R6774</t>
  </si>
  <si>
    <t>R6775</t>
  </si>
  <si>
    <t>R6776</t>
  </si>
  <si>
    <t>R6777</t>
  </si>
  <si>
    <t>R6779</t>
  </si>
  <si>
    <t>R6778</t>
  </si>
  <si>
    <t>R8193</t>
  </si>
  <si>
    <t>R4319</t>
  </si>
  <si>
    <t>R7649</t>
  </si>
  <si>
    <t>R6780</t>
  </si>
  <si>
    <t>R6781</t>
  </si>
  <si>
    <t>R6782</t>
  </si>
  <si>
    <t>R6783</t>
  </si>
  <si>
    <t>R6784</t>
  </si>
  <si>
    <t>R6786</t>
  </si>
  <si>
    <t>R6787</t>
  </si>
  <si>
    <t>R6788</t>
  </si>
  <si>
    <t>R6789</t>
  </si>
  <si>
    <t>R6790</t>
  </si>
  <si>
    <t>R6791</t>
  </si>
  <si>
    <t>R6792</t>
  </si>
  <si>
    <t>R6793</t>
  </si>
  <si>
    <t>R8195</t>
  </si>
  <si>
    <t>R8196</t>
  </si>
  <si>
    <t>R8197</t>
  </si>
  <si>
    <t>R8198</t>
  </si>
  <si>
    <t>R8194</t>
  </si>
  <si>
    <t>R5007</t>
  </si>
  <si>
    <t>R7721</t>
  </si>
  <si>
    <t>Financiranje . Kapitalni ptojekt RCKTU</t>
  </si>
  <si>
    <t xml:space="preserve">Aktivnost J01 1003K10402 </t>
  </si>
  <si>
    <t xml:space="preserve">3 Vlastiti prihodi </t>
  </si>
  <si>
    <t>1.3 Decentralizacija 671</t>
  </si>
  <si>
    <t>1.1 Županija ostalo  671</t>
  </si>
  <si>
    <t>2.1.1 Donacija PK 663</t>
  </si>
  <si>
    <t>3.1.1 Vlastiti prihodi 661</t>
  </si>
  <si>
    <t>4.3.1 Posebne namjene 652</t>
  </si>
  <si>
    <t>5.2.1 Ministarstvo PK 636</t>
  </si>
  <si>
    <t>5.3.1 Projekt EU PK 638</t>
  </si>
  <si>
    <t>5.4.1 JLS PK 633</t>
  </si>
  <si>
    <t>5.7.1 Ministarstvo prijenos EU PK 638</t>
  </si>
  <si>
    <t>8.1.1 Primljeni kredit hbor 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</si>
</sst>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" fillId="5" borderId="3" xfId="0" applyFont="1" applyFill="1" applyBorder="1"/>
    <xf numFmtId="0" fontId="1" fillId="5" borderId="3" xfId="0" applyFont="1" applyFill="1" applyBorder="1" applyAlignment="1">
      <alignment horizontal="center"/>
    </xf>
    <xf numFmtId="0" fontId="0" fillId="0" borderId="3" xfId="0" applyBorder="1"/>
    <xf numFmtId="0" fontId="1" fillId="0" borderId="3" xfId="0" applyFont="1" applyBorder="1"/>
    <xf numFmtId="0" fontId="0" fillId="6" borderId="3" xfId="0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4" fontId="1" fillId="6" borderId="3" xfId="0" applyNumberFormat="1" applyFont="1" applyFill="1" applyBorder="1" applyAlignment="1">
      <alignment horizontal="right"/>
    </xf>
    <xf numFmtId="2" fontId="0" fillId="6" borderId="3" xfId="0" applyNumberFormat="1" applyFill="1" applyBorder="1"/>
    <xf numFmtId="0" fontId="1" fillId="7" borderId="3" xfId="0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2" fontId="0" fillId="7" borderId="3" xfId="0" applyNumberFormat="1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0" fontId="0" fillId="8" borderId="0" xfId="0" applyFill="1"/>
    <xf numFmtId="4" fontId="0" fillId="8" borderId="3" xfId="0" applyNumberFormat="1" applyFill="1" applyBorder="1"/>
    <xf numFmtId="2" fontId="0" fillId="0" borderId="3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2" fontId="0" fillId="8" borderId="3" xfId="0" applyNumberFormat="1" applyFill="1" applyBorder="1"/>
    <xf numFmtId="0" fontId="0" fillId="7" borderId="3" xfId="0" applyFill="1" applyBorder="1"/>
    <xf numFmtId="4" fontId="0" fillId="7" borderId="3" xfId="0" applyNumberFormat="1" applyFill="1" applyBorder="1"/>
    <xf numFmtId="2" fontId="0" fillId="0" borderId="0" xfId="0" applyNumberFormat="1"/>
    <xf numFmtId="2" fontId="0" fillId="0" borderId="3" xfId="0" applyNumberFormat="1" applyFill="1" applyBorder="1"/>
    <xf numFmtId="0" fontId="19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wrapText="1"/>
    </xf>
    <xf numFmtId="0" fontId="0" fillId="2" borderId="3" xfId="0" applyFont="1" applyFill="1" applyBorder="1" applyAlignment="1">
      <alignment horizontal="left" wrapText="1"/>
    </xf>
    <xf numFmtId="0" fontId="20" fillId="0" borderId="3" xfId="0" applyFont="1" applyBorder="1" applyAlignment="1">
      <alignment horizontal="left"/>
    </xf>
    <xf numFmtId="0" fontId="0" fillId="2" borderId="3" xfId="0" applyFill="1" applyBorder="1"/>
    <xf numFmtId="2" fontId="0" fillId="2" borderId="3" xfId="0" applyNumberFormat="1" applyFill="1" applyBorder="1"/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wrapText="1"/>
    </xf>
    <xf numFmtId="0" fontId="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0" fillId="9" borderId="3" xfId="0" applyFill="1" applyBorder="1"/>
    <xf numFmtId="0" fontId="0" fillId="9" borderId="3" xfId="0" applyFill="1" applyBorder="1" applyAlignment="1">
      <alignment horizontal="center"/>
    </xf>
    <xf numFmtId="0" fontId="7" fillId="2" borderId="3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 applyProtection="1">
      <alignment horizontal="right" vertical="center" wrapText="1"/>
    </xf>
    <xf numFmtId="4" fontId="6" fillId="0" borderId="4" xfId="0" applyNumberFormat="1" applyFont="1" applyFill="1" applyBorder="1" applyAlignment="1" applyProtection="1">
      <alignment horizontal="center"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0" fillId="6" borderId="3" xfId="0" applyNumberFormat="1" applyFill="1" applyBorder="1"/>
    <xf numFmtId="4" fontId="0" fillId="9" borderId="3" xfId="0" applyNumberFormat="1" applyFill="1" applyBorder="1"/>
    <xf numFmtId="4" fontId="0" fillId="0" borderId="3" xfId="0" applyNumberFormat="1" applyBorder="1"/>
    <xf numFmtId="4" fontId="6" fillId="2" borderId="4" xfId="0" applyNumberFormat="1" applyFont="1" applyFill="1" applyBorder="1" applyAlignment="1">
      <alignment horizontal="right"/>
    </xf>
    <xf numFmtId="0" fontId="1" fillId="10" borderId="3" xfId="0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0" fontId="0" fillId="10" borderId="3" xfId="0" applyFont="1" applyFill="1" applyBorder="1" applyAlignment="1">
      <alignment horizontal="center"/>
    </xf>
    <xf numFmtId="2" fontId="0" fillId="10" borderId="3" xfId="0" applyNumberFormat="1" applyFill="1" applyBorder="1"/>
    <xf numFmtId="0" fontId="0" fillId="7" borderId="3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1" fillId="10" borderId="3" xfId="0" applyFont="1" applyFill="1" applyBorder="1" applyAlignment="1">
      <alignment horizontal="left"/>
    </xf>
    <xf numFmtId="0" fontId="0" fillId="8" borderId="6" xfId="0" applyFill="1" applyBorder="1" applyAlignment="1">
      <alignment horizontal="center"/>
    </xf>
    <xf numFmtId="0" fontId="0" fillId="10" borderId="4" xfId="0" applyFont="1" applyFill="1" applyBorder="1" applyAlignment="1">
      <alignment horizontal="center"/>
    </xf>
    <xf numFmtId="2" fontId="0" fillId="10" borderId="3" xfId="0" applyNumberFormat="1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22" fillId="0" borderId="3" xfId="0" applyFont="1" applyBorder="1"/>
    <xf numFmtId="3" fontId="22" fillId="0" borderId="3" xfId="0" applyNumberFormat="1" applyFont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0" fontId="22" fillId="0" borderId="3" xfId="0" applyFont="1" applyBorder="1" applyAlignment="1">
      <alignment wrapText="1"/>
    </xf>
    <xf numFmtId="4" fontId="23" fillId="0" borderId="3" xfId="0" applyNumberFormat="1" applyFont="1" applyBorder="1"/>
    <xf numFmtId="0" fontId="24" fillId="0" borderId="3" xfId="0" applyFont="1" applyBorder="1" applyAlignment="1">
      <alignment wrapText="1"/>
    </xf>
    <xf numFmtId="4" fontId="22" fillId="0" borderId="3" xfId="0" applyNumberFormat="1" applyFont="1" applyBorder="1"/>
    <xf numFmtId="0" fontId="22" fillId="0" borderId="3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wrapText="1"/>
    </xf>
    <xf numFmtId="4" fontId="23" fillId="0" borderId="0" xfId="0" applyNumberFormat="1" applyFont="1" applyBorder="1"/>
    <xf numFmtId="4" fontId="9" fillId="0" borderId="4" xfId="0" applyNumberFormat="1" applyFont="1" applyFill="1" applyBorder="1" applyAlignment="1" applyProtection="1">
      <alignment horizontal="center" vertical="center" wrapText="1"/>
    </xf>
    <xf numFmtId="4" fontId="7" fillId="2" borderId="4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0" fillId="0" borderId="7" xfId="0" applyFill="1" applyBorder="1"/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9" fillId="7" borderId="3" xfId="0" applyFont="1" applyFill="1" applyBorder="1"/>
    <xf numFmtId="0" fontId="25" fillId="2" borderId="3" xfId="0" quotePrefix="1" applyFont="1" applyFill="1" applyBorder="1" applyAlignment="1">
      <alignment horizontal="left" vertical="center"/>
    </xf>
    <xf numFmtId="0" fontId="23" fillId="0" borderId="3" xfId="0" applyFont="1" applyBorder="1"/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wrapText="1"/>
    </xf>
    <xf numFmtId="0" fontId="13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5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G10" sqref="G1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58" t="s">
        <v>30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0" ht="18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x14ac:dyDescent="0.25">
      <c r="A3" s="158" t="s">
        <v>18</v>
      </c>
      <c r="B3" s="158"/>
      <c r="C3" s="158"/>
      <c r="D3" s="158"/>
      <c r="E3" s="158"/>
      <c r="F3" s="158"/>
      <c r="G3" s="158"/>
      <c r="H3" s="158"/>
      <c r="I3" s="159"/>
      <c r="J3" s="159"/>
    </row>
    <row r="4" spans="1:10" ht="18" x14ac:dyDescent="0.25">
      <c r="A4" s="23"/>
      <c r="B4" s="23"/>
      <c r="C4" s="23"/>
      <c r="D4" s="23"/>
      <c r="E4" s="23"/>
      <c r="F4" s="23"/>
      <c r="G4" s="23"/>
      <c r="H4" s="23"/>
      <c r="I4" s="5"/>
      <c r="J4" s="5"/>
    </row>
    <row r="5" spans="1:10" ht="15.75" x14ac:dyDescent="0.25">
      <c r="A5" s="158" t="s">
        <v>23</v>
      </c>
      <c r="B5" s="160"/>
      <c r="C5" s="160"/>
      <c r="D5" s="160"/>
      <c r="E5" s="160"/>
      <c r="F5" s="160"/>
      <c r="G5" s="160"/>
      <c r="H5" s="160"/>
      <c r="I5" s="160"/>
      <c r="J5" s="16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35</v>
      </c>
    </row>
    <row r="7" spans="1:10" ht="25.5" x14ac:dyDescent="0.25">
      <c r="A7" s="27"/>
      <c r="B7" s="28"/>
      <c r="C7" s="28"/>
      <c r="D7" s="29"/>
      <c r="E7" s="30"/>
      <c r="F7" s="3" t="s">
        <v>36</v>
      </c>
      <c r="G7" s="3" t="s">
        <v>34</v>
      </c>
      <c r="H7" s="3" t="s">
        <v>44</v>
      </c>
      <c r="I7" s="3" t="s">
        <v>45</v>
      </c>
      <c r="J7" s="3" t="s">
        <v>46</v>
      </c>
    </row>
    <row r="8" spans="1:10" x14ac:dyDescent="0.25">
      <c r="A8" s="161" t="s">
        <v>0</v>
      </c>
      <c r="B8" s="162"/>
      <c r="C8" s="162"/>
      <c r="D8" s="162"/>
      <c r="E8" s="163"/>
      <c r="F8" s="31">
        <f>F9+F10</f>
        <v>4514788.8600000003</v>
      </c>
      <c r="G8" s="31">
        <f>G9+G10</f>
        <v>15716087</v>
      </c>
      <c r="H8" s="31">
        <f>H9+H10</f>
        <v>4144402</v>
      </c>
      <c r="I8" s="31">
        <f>I9+I10</f>
        <v>5955362</v>
      </c>
      <c r="J8" s="31">
        <f>J9+J10</f>
        <v>5969062</v>
      </c>
    </row>
    <row r="9" spans="1:10" x14ac:dyDescent="0.25">
      <c r="A9" s="164" t="s">
        <v>38</v>
      </c>
      <c r="B9" s="165"/>
      <c r="C9" s="165"/>
      <c r="D9" s="165"/>
      <c r="E9" s="157"/>
      <c r="F9" s="32">
        <v>4514734</v>
      </c>
      <c r="G9" s="32">
        <v>15716087</v>
      </c>
      <c r="H9" s="32">
        <v>4144402</v>
      </c>
      <c r="I9" s="32">
        <v>5955362</v>
      </c>
      <c r="J9" s="32">
        <v>5969062</v>
      </c>
    </row>
    <row r="10" spans="1:10" x14ac:dyDescent="0.25">
      <c r="A10" s="166" t="s">
        <v>39</v>
      </c>
      <c r="B10" s="157"/>
      <c r="C10" s="157"/>
      <c r="D10" s="157"/>
      <c r="E10" s="157"/>
      <c r="F10" s="32">
        <v>54.86</v>
      </c>
      <c r="G10" s="32">
        <v>0</v>
      </c>
      <c r="H10" s="32">
        <v>0</v>
      </c>
      <c r="I10" s="32">
        <v>0</v>
      </c>
      <c r="J10" s="32">
        <v>0</v>
      </c>
    </row>
    <row r="11" spans="1:10" x14ac:dyDescent="0.25">
      <c r="A11" s="35" t="s">
        <v>1</v>
      </c>
      <c r="B11" s="43"/>
      <c r="C11" s="43"/>
      <c r="D11" s="43"/>
      <c r="E11" s="43"/>
      <c r="F11" s="31">
        <f>F12+F13</f>
        <v>5896698.25</v>
      </c>
      <c r="G11" s="31">
        <f>G12+G13</f>
        <v>19377628.100000001</v>
      </c>
      <c r="H11" s="31">
        <f>H12+H13</f>
        <v>3700402</v>
      </c>
      <c r="I11" s="31">
        <f>I12+I13</f>
        <v>2880502</v>
      </c>
      <c r="J11" s="31">
        <f>J12+J13</f>
        <v>2925902</v>
      </c>
    </row>
    <row r="12" spans="1:10" x14ac:dyDescent="0.25">
      <c r="A12" s="167" t="s">
        <v>40</v>
      </c>
      <c r="B12" s="165"/>
      <c r="C12" s="165"/>
      <c r="D12" s="165"/>
      <c r="E12" s="165"/>
      <c r="F12" s="32">
        <v>3448115.45</v>
      </c>
      <c r="G12" s="32">
        <v>5998395.2300000004</v>
      </c>
      <c r="H12" s="32">
        <v>2852502</v>
      </c>
      <c r="I12" s="32">
        <v>2871602</v>
      </c>
      <c r="J12" s="44">
        <v>2917002</v>
      </c>
    </row>
    <row r="13" spans="1:10" x14ac:dyDescent="0.25">
      <c r="A13" s="156" t="s">
        <v>41</v>
      </c>
      <c r="B13" s="157"/>
      <c r="C13" s="157"/>
      <c r="D13" s="157"/>
      <c r="E13" s="157"/>
      <c r="F13" s="45">
        <v>2448582.7999999998</v>
      </c>
      <c r="G13" s="45">
        <v>13379232.869999999</v>
      </c>
      <c r="H13" s="45">
        <v>847900</v>
      </c>
      <c r="I13" s="45">
        <v>8900</v>
      </c>
      <c r="J13" s="44">
        <v>8900</v>
      </c>
    </row>
    <row r="14" spans="1:10" x14ac:dyDescent="0.25">
      <c r="A14" s="168" t="s">
        <v>65</v>
      </c>
      <c r="B14" s="162"/>
      <c r="C14" s="162"/>
      <c r="D14" s="162"/>
      <c r="E14" s="162"/>
      <c r="F14" s="31">
        <f>F8-F11</f>
        <v>-1381909.3899999997</v>
      </c>
      <c r="G14" s="31">
        <f>G8-G11</f>
        <v>-3661541.1000000015</v>
      </c>
      <c r="H14" s="31">
        <f>H8-H11</f>
        <v>444000</v>
      </c>
      <c r="I14" s="31">
        <f>I8-I11</f>
        <v>3074860</v>
      </c>
      <c r="J14" s="31">
        <f>J8-J11</f>
        <v>3043160</v>
      </c>
    </row>
    <row r="15" spans="1:10" ht="18" x14ac:dyDescent="0.25">
      <c r="A15" s="23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58" t="s">
        <v>24</v>
      </c>
      <c r="B16" s="160"/>
      <c r="C16" s="160"/>
      <c r="D16" s="160"/>
      <c r="E16" s="160"/>
      <c r="F16" s="160"/>
      <c r="G16" s="160"/>
      <c r="H16" s="160"/>
      <c r="I16" s="160"/>
      <c r="J16" s="160"/>
    </row>
    <row r="17" spans="1:10" ht="18" x14ac:dyDescent="0.25">
      <c r="A17" s="23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7"/>
      <c r="B18" s="28"/>
      <c r="C18" s="28"/>
      <c r="D18" s="29"/>
      <c r="E18" s="30"/>
      <c r="F18" s="3" t="s">
        <v>36</v>
      </c>
      <c r="G18" s="3" t="s">
        <v>34</v>
      </c>
      <c r="H18" s="3" t="s">
        <v>44</v>
      </c>
      <c r="I18" s="3" t="s">
        <v>45</v>
      </c>
      <c r="J18" s="3" t="s">
        <v>46</v>
      </c>
    </row>
    <row r="19" spans="1:10" x14ac:dyDescent="0.25">
      <c r="A19" s="156" t="s">
        <v>42</v>
      </c>
      <c r="B19" s="157"/>
      <c r="C19" s="157"/>
      <c r="D19" s="157"/>
      <c r="E19" s="157"/>
      <c r="F19" s="45">
        <v>1249203</v>
      </c>
      <c r="G19" s="45">
        <v>3661541.32</v>
      </c>
      <c r="H19" s="45"/>
      <c r="I19" s="45"/>
      <c r="J19" s="44"/>
    </row>
    <row r="20" spans="1:10" x14ac:dyDescent="0.25">
      <c r="A20" s="156" t="s">
        <v>43</v>
      </c>
      <c r="B20" s="157"/>
      <c r="C20" s="157"/>
      <c r="D20" s="157"/>
      <c r="E20" s="157"/>
      <c r="F20" s="45"/>
      <c r="G20" s="45">
        <v>0</v>
      </c>
      <c r="H20" s="45">
        <v>444000</v>
      </c>
      <c r="I20" s="45">
        <v>3074860</v>
      </c>
      <c r="J20" s="44">
        <v>3043160</v>
      </c>
    </row>
    <row r="21" spans="1:10" x14ac:dyDescent="0.25">
      <c r="A21" s="168" t="s">
        <v>2</v>
      </c>
      <c r="B21" s="162"/>
      <c r="C21" s="162"/>
      <c r="D21" s="162"/>
      <c r="E21" s="162"/>
      <c r="F21" s="31">
        <f>F19-F20</f>
        <v>1249203</v>
      </c>
      <c r="G21" s="31">
        <f>G19-G20</f>
        <v>3661541.32</v>
      </c>
      <c r="H21" s="31">
        <f>H19-H20</f>
        <v>-444000</v>
      </c>
      <c r="I21" s="31">
        <f>I19-I20</f>
        <v>-3074860</v>
      </c>
      <c r="J21" s="31">
        <f>J19-J20</f>
        <v>-3043160</v>
      </c>
    </row>
    <row r="22" spans="1:10" x14ac:dyDescent="0.25">
      <c r="A22" s="168" t="s">
        <v>66</v>
      </c>
      <c r="B22" s="162"/>
      <c r="C22" s="162"/>
      <c r="D22" s="162"/>
      <c r="E22" s="162"/>
      <c r="F22" s="31">
        <f>F14+F21</f>
        <v>-132706.38999999966</v>
      </c>
      <c r="G22" s="31">
        <f>G14+G21</f>
        <v>0.21999999834224582</v>
      </c>
      <c r="H22" s="31">
        <f>H14+H21</f>
        <v>0</v>
      </c>
      <c r="I22" s="31">
        <f>I14+I21</f>
        <v>0</v>
      </c>
      <c r="J22" s="31">
        <f>J14+J21</f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58" t="s">
        <v>67</v>
      </c>
      <c r="B24" s="160"/>
      <c r="C24" s="160"/>
      <c r="D24" s="160"/>
      <c r="E24" s="160"/>
      <c r="F24" s="160"/>
      <c r="G24" s="160"/>
      <c r="H24" s="160"/>
      <c r="I24" s="160"/>
      <c r="J24" s="160"/>
    </row>
    <row r="25" spans="1:10" ht="15.75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5.5" x14ac:dyDescent="0.25">
      <c r="A26" s="27"/>
      <c r="B26" s="28"/>
      <c r="C26" s="28"/>
      <c r="D26" s="29"/>
      <c r="E26" s="30"/>
      <c r="F26" s="3" t="s">
        <v>36</v>
      </c>
      <c r="G26" s="3" t="s">
        <v>34</v>
      </c>
      <c r="H26" s="3" t="s">
        <v>44</v>
      </c>
      <c r="I26" s="3" t="s">
        <v>45</v>
      </c>
      <c r="J26" s="3" t="s">
        <v>46</v>
      </c>
    </row>
    <row r="27" spans="1:10" ht="15" customHeight="1" x14ac:dyDescent="0.25">
      <c r="A27" s="171" t="s">
        <v>68</v>
      </c>
      <c r="B27" s="172"/>
      <c r="C27" s="172"/>
      <c r="D27" s="172"/>
      <c r="E27" s="173"/>
      <c r="F27" s="46">
        <v>0</v>
      </c>
      <c r="G27" s="46">
        <v>0</v>
      </c>
      <c r="H27" s="46">
        <v>0</v>
      </c>
      <c r="I27" s="46">
        <v>0</v>
      </c>
      <c r="J27" s="47">
        <v>0</v>
      </c>
    </row>
    <row r="28" spans="1:10" ht="15" customHeight="1" x14ac:dyDescent="0.25">
      <c r="A28" s="168" t="s">
        <v>69</v>
      </c>
      <c r="B28" s="162"/>
      <c r="C28" s="162"/>
      <c r="D28" s="162"/>
      <c r="E28" s="162"/>
      <c r="F28" s="48">
        <f>F22+F27</f>
        <v>-132706.38999999966</v>
      </c>
      <c r="G28" s="48">
        <f>G22+G27</f>
        <v>0.21999999834224582</v>
      </c>
      <c r="H28" s="48">
        <f>H22+H27</f>
        <v>0</v>
      </c>
      <c r="I28" s="48">
        <f>I22+I27</f>
        <v>0</v>
      </c>
      <c r="J28" s="49">
        <f>J22+J27</f>
        <v>0</v>
      </c>
    </row>
    <row r="29" spans="1:10" ht="45" customHeight="1" x14ac:dyDescent="0.25">
      <c r="A29" s="161" t="s">
        <v>70</v>
      </c>
      <c r="B29" s="174"/>
      <c r="C29" s="174"/>
      <c r="D29" s="174"/>
      <c r="E29" s="175"/>
      <c r="F29" s="48">
        <f>F14+F21+F27-F28</f>
        <v>0</v>
      </c>
      <c r="G29" s="48">
        <f>G14+G21+G27-G28</f>
        <v>0</v>
      </c>
      <c r="H29" s="48">
        <f>H14+H21+H27-H28</f>
        <v>0</v>
      </c>
      <c r="I29" s="48">
        <f>I14+I21+I27-I28</f>
        <v>0</v>
      </c>
      <c r="J29" s="49">
        <f>J14+J21+J27-J28</f>
        <v>0</v>
      </c>
    </row>
    <row r="30" spans="1:10" ht="15.75" x14ac:dyDescent="0.25">
      <c r="A30" s="50"/>
      <c r="B30" s="51"/>
      <c r="C30" s="51"/>
      <c r="D30" s="51"/>
      <c r="E30" s="51"/>
      <c r="F30" s="51"/>
      <c r="G30" s="51"/>
      <c r="H30" s="51"/>
      <c r="I30" s="51"/>
      <c r="J30" s="51"/>
    </row>
    <row r="31" spans="1:10" ht="15.75" x14ac:dyDescent="0.25">
      <c r="A31" s="176" t="s">
        <v>64</v>
      </c>
      <c r="B31" s="176"/>
      <c r="C31" s="176"/>
      <c r="D31" s="176"/>
      <c r="E31" s="176"/>
      <c r="F31" s="176"/>
      <c r="G31" s="176"/>
      <c r="H31" s="176"/>
      <c r="I31" s="176"/>
      <c r="J31" s="176"/>
    </row>
    <row r="32" spans="1:10" ht="18" x14ac:dyDescent="0.25">
      <c r="A32" s="52"/>
      <c r="B32" s="53"/>
      <c r="C32" s="53"/>
      <c r="D32" s="53"/>
      <c r="E32" s="53"/>
      <c r="F32" s="53"/>
      <c r="G32" s="53"/>
      <c r="H32" s="54"/>
      <c r="I32" s="54"/>
      <c r="J32" s="54"/>
    </row>
    <row r="33" spans="1:10" ht="25.5" x14ac:dyDescent="0.25">
      <c r="A33" s="55"/>
      <c r="B33" s="56"/>
      <c r="C33" s="56"/>
      <c r="D33" s="57"/>
      <c r="E33" s="58"/>
      <c r="F33" s="59" t="s">
        <v>36</v>
      </c>
      <c r="G33" s="59" t="s">
        <v>34</v>
      </c>
      <c r="H33" s="59" t="s">
        <v>44</v>
      </c>
      <c r="I33" s="59" t="s">
        <v>45</v>
      </c>
      <c r="J33" s="59" t="s">
        <v>46</v>
      </c>
    </row>
    <row r="34" spans="1:10" x14ac:dyDescent="0.25">
      <c r="A34" s="171" t="s">
        <v>68</v>
      </c>
      <c r="B34" s="172"/>
      <c r="C34" s="172"/>
      <c r="D34" s="172"/>
      <c r="E34" s="173"/>
      <c r="F34" s="46">
        <v>0</v>
      </c>
      <c r="G34" s="46">
        <f>F37</f>
        <v>0</v>
      </c>
      <c r="H34" s="46">
        <f>G37</f>
        <v>0</v>
      </c>
      <c r="I34" s="46">
        <f>H37</f>
        <v>0</v>
      </c>
      <c r="J34" s="47">
        <f>I37</f>
        <v>0</v>
      </c>
    </row>
    <row r="35" spans="1:10" ht="28.5" customHeight="1" x14ac:dyDescent="0.25">
      <c r="A35" s="171" t="s">
        <v>71</v>
      </c>
      <c r="B35" s="172"/>
      <c r="C35" s="172"/>
      <c r="D35" s="172"/>
      <c r="E35" s="173"/>
      <c r="F35" s="46">
        <v>0</v>
      </c>
      <c r="G35" s="46">
        <v>0</v>
      </c>
      <c r="H35" s="46">
        <v>0</v>
      </c>
      <c r="I35" s="46">
        <v>0</v>
      </c>
      <c r="J35" s="47">
        <v>0</v>
      </c>
    </row>
    <row r="36" spans="1:10" x14ac:dyDescent="0.25">
      <c r="A36" s="171" t="s">
        <v>72</v>
      </c>
      <c r="B36" s="177"/>
      <c r="C36" s="177"/>
      <c r="D36" s="177"/>
      <c r="E36" s="178"/>
      <c r="F36" s="46">
        <v>0</v>
      </c>
      <c r="G36" s="46">
        <v>0</v>
      </c>
      <c r="H36" s="46">
        <v>0</v>
      </c>
      <c r="I36" s="46">
        <v>0</v>
      </c>
      <c r="J36" s="47">
        <v>0</v>
      </c>
    </row>
    <row r="37" spans="1:10" ht="15" customHeight="1" x14ac:dyDescent="0.25">
      <c r="A37" s="168" t="s">
        <v>69</v>
      </c>
      <c r="B37" s="162"/>
      <c r="C37" s="162"/>
      <c r="D37" s="162"/>
      <c r="E37" s="162"/>
      <c r="F37" s="33">
        <f>F34-F35+F36</f>
        <v>0</v>
      </c>
      <c r="G37" s="33">
        <f>G34-G35+G36</f>
        <v>0</v>
      </c>
      <c r="H37" s="33">
        <f>H34-H35+H36</f>
        <v>0</v>
      </c>
      <c r="I37" s="33">
        <f>I34-I35+I36</f>
        <v>0</v>
      </c>
      <c r="J37" s="60">
        <f>J34-J35+J36</f>
        <v>0</v>
      </c>
    </row>
    <row r="38" spans="1:10" ht="17.25" customHeight="1" x14ac:dyDescent="0.25"/>
    <row r="39" spans="1:10" x14ac:dyDescent="0.25">
      <c r="A39" s="169" t="s">
        <v>37</v>
      </c>
      <c r="B39" s="170"/>
      <c r="C39" s="170"/>
      <c r="D39" s="170"/>
      <c r="E39" s="170"/>
      <c r="F39" s="170"/>
      <c r="G39" s="170"/>
      <c r="H39" s="170"/>
      <c r="I39" s="170"/>
      <c r="J39" s="170"/>
    </row>
    <row r="40" spans="1:10" ht="9" customHeight="1" x14ac:dyDescent="0.25"/>
  </sheetData>
  <mergeCells count="24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"/>
  <sheetViews>
    <sheetView workbookViewId="0">
      <selection activeCell="C26" sqref="C26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58" t="s">
        <v>30</v>
      </c>
      <c r="B1" s="158"/>
      <c r="C1" s="158"/>
      <c r="D1" s="158"/>
      <c r="E1" s="158"/>
      <c r="F1" s="158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158" t="s">
        <v>18</v>
      </c>
      <c r="B3" s="158"/>
      <c r="C3" s="158"/>
      <c r="D3" s="158"/>
      <c r="E3" s="158"/>
      <c r="F3" s="158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158" t="s">
        <v>59</v>
      </c>
      <c r="B5" s="158"/>
      <c r="C5" s="158"/>
      <c r="D5" s="158"/>
      <c r="E5" s="158"/>
      <c r="F5" s="158"/>
    </row>
    <row r="6" spans="1:6" ht="18" x14ac:dyDescent="0.25">
      <c r="A6" s="23"/>
      <c r="B6" s="23"/>
      <c r="C6" s="23"/>
      <c r="D6" s="23"/>
      <c r="E6" s="5"/>
      <c r="F6" s="5"/>
    </row>
    <row r="7" spans="1:6" ht="25.5" x14ac:dyDescent="0.25">
      <c r="A7" s="18" t="s">
        <v>51</v>
      </c>
      <c r="B7" s="18" t="s">
        <v>33</v>
      </c>
      <c r="C7" s="19" t="s">
        <v>34</v>
      </c>
      <c r="D7" s="19" t="s">
        <v>31</v>
      </c>
      <c r="E7" s="19" t="s">
        <v>25</v>
      </c>
      <c r="F7" s="19" t="s">
        <v>32</v>
      </c>
    </row>
    <row r="8" spans="1:6" x14ac:dyDescent="0.25">
      <c r="A8" s="11" t="s">
        <v>60</v>
      </c>
      <c r="B8" s="110">
        <v>1249203</v>
      </c>
      <c r="C8" s="111">
        <v>3661541</v>
      </c>
      <c r="D8" s="111">
        <v>0</v>
      </c>
      <c r="E8" s="111">
        <v>0</v>
      </c>
      <c r="F8" s="111">
        <v>0</v>
      </c>
    </row>
    <row r="9" spans="1:6" ht="25.5" x14ac:dyDescent="0.25">
      <c r="A9" s="11" t="s">
        <v>61</v>
      </c>
      <c r="B9" s="8">
        <v>1249203</v>
      </c>
      <c r="C9" s="9">
        <v>3661541</v>
      </c>
      <c r="D9" s="9">
        <v>0</v>
      </c>
      <c r="E9" s="9">
        <v>0</v>
      </c>
      <c r="F9" s="9">
        <v>0</v>
      </c>
    </row>
    <row r="10" spans="1:6" ht="25.5" x14ac:dyDescent="0.25">
      <c r="A10" s="17" t="s">
        <v>62</v>
      </c>
      <c r="B10" s="8">
        <v>1249203</v>
      </c>
      <c r="C10" s="9">
        <v>3661541</v>
      </c>
      <c r="D10" s="9">
        <v>0</v>
      </c>
      <c r="E10" s="9">
        <v>0</v>
      </c>
      <c r="F10" s="9">
        <v>0</v>
      </c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63</v>
      </c>
      <c r="B12" s="8">
        <v>0</v>
      </c>
      <c r="C12" s="9">
        <v>0</v>
      </c>
      <c r="D12" s="111">
        <v>444000</v>
      </c>
      <c r="E12" s="111">
        <v>3074860</v>
      </c>
      <c r="F12" s="111">
        <v>3043160</v>
      </c>
    </row>
    <row r="13" spans="1:6" x14ac:dyDescent="0.25">
      <c r="A13" s="24" t="s">
        <v>54</v>
      </c>
      <c r="B13" s="8">
        <v>0</v>
      </c>
      <c r="C13" s="9">
        <v>0</v>
      </c>
      <c r="D13" s="9">
        <v>444000</v>
      </c>
      <c r="E13" s="9">
        <v>3074860</v>
      </c>
      <c r="F13" s="9">
        <v>3043160</v>
      </c>
    </row>
    <row r="14" spans="1:6" x14ac:dyDescent="0.25">
      <c r="A14" s="13" t="s">
        <v>55</v>
      </c>
      <c r="B14" s="8"/>
      <c r="C14" s="9"/>
      <c r="D14" s="9">
        <v>444000</v>
      </c>
      <c r="E14" s="9">
        <v>3074860</v>
      </c>
      <c r="F14" s="10">
        <v>3043160</v>
      </c>
    </row>
    <row r="15" spans="1:6" x14ac:dyDescent="0.25">
      <c r="A15" s="24" t="s">
        <v>56</v>
      </c>
      <c r="B15" s="8"/>
      <c r="C15" s="9"/>
      <c r="D15" s="9"/>
      <c r="E15" s="9"/>
      <c r="F15" s="10"/>
    </row>
    <row r="16" spans="1:6" x14ac:dyDescent="0.25">
      <c r="A16" s="13" t="s">
        <v>57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workbookViewId="0">
      <selection activeCell="I17" sqref="I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58" t="s">
        <v>30</v>
      </c>
      <c r="B1" s="158"/>
      <c r="C1" s="158"/>
      <c r="D1" s="158"/>
      <c r="E1" s="158"/>
      <c r="F1" s="158"/>
      <c r="G1" s="158"/>
      <c r="H1" s="158"/>
    </row>
    <row r="2" spans="1:8" ht="18" customHeight="1" x14ac:dyDescent="0.25">
      <c r="A2" s="23"/>
      <c r="B2" s="23"/>
      <c r="C2" s="23"/>
      <c r="D2" s="23"/>
      <c r="E2" s="23"/>
      <c r="F2" s="23"/>
      <c r="G2" s="23"/>
      <c r="H2" s="23"/>
    </row>
    <row r="3" spans="1:8" ht="15.75" customHeight="1" x14ac:dyDescent="0.25">
      <c r="A3" s="158" t="s">
        <v>18</v>
      </c>
      <c r="B3" s="158"/>
      <c r="C3" s="158"/>
      <c r="D3" s="158"/>
      <c r="E3" s="158"/>
      <c r="F3" s="158"/>
      <c r="G3" s="158"/>
      <c r="H3" s="158"/>
    </row>
    <row r="4" spans="1:8" ht="18" x14ac:dyDescent="0.25">
      <c r="A4" s="23"/>
      <c r="B4" s="23"/>
      <c r="C4" s="23"/>
      <c r="D4" s="23"/>
      <c r="E4" s="23"/>
      <c r="F4" s="23"/>
      <c r="G4" s="5"/>
      <c r="H4" s="5"/>
    </row>
    <row r="5" spans="1:8" ht="18" customHeight="1" x14ac:dyDescent="0.25">
      <c r="A5" s="158" t="s">
        <v>58</v>
      </c>
      <c r="B5" s="158"/>
      <c r="C5" s="158"/>
      <c r="D5" s="158"/>
      <c r="E5" s="158"/>
      <c r="F5" s="158"/>
      <c r="G5" s="158"/>
      <c r="H5" s="158"/>
    </row>
    <row r="6" spans="1:8" ht="18" x14ac:dyDescent="0.25">
      <c r="A6" s="23"/>
      <c r="B6" s="23"/>
      <c r="C6" s="23"/>
      <c r="D6" s="23"/>
      <c r="E6" s="23"/>
      <c r="F6" s="23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29</v>
      </c>
      <c r="D7" s="18" t="s">
        <v>33</v>
      </c>
      <c r="E7" s="19" t="s">
        <v>34</v>
      </c>
      <c r="F7" s="19" t="s">
        <v>31</v>
      </c>
      <c r="G7" s="19" t="s">
        <v>25</v>
      </c>
      <c r="H7" s="19" t="s">
        <v>32</v>
      </c>
    </row>
    <row r="8" spans="1:8" x14ac:dyDescent="0.25">
      <c r="A8" s="37"/>
      <c r="B8" s="38"/>
      <c r="C8" s="36" t="s">
        <v>60</v>
      </c>
      <c r="D8" s="113">
        <v>1249203</v>
      </c>
      <c r="E8" s="114">
        <v>3661541</v>
      </c>
      <c r="F8" s="114">
        <v>0</v>
      </c>
      <c r="G8" s="114">
        <v>0</v>
      </c>
      <c r="H8" s="114">
        <v>0</v>
      </c>
    </row>
    <row r="9" spans="1:8" ht="25.5" x14ac:dyDescent="0.25">
      <c r="A9" s="11">
        <v>8</v>
      </c>
      <c r="B9" s="11"/>
      <c r="C9" s="11" t="s">
        <v>15</v>
      </c>
      <c r="D9" s="8">
        <v>1249202.57</v>
      </c>
      <c r="E9" s="9">
        <v>3661541.32</v>
      </c>
      <c r="F9" s="9">
        <v>0</v>
      </c>
      <c r="G9" s="9">
        <v>0</v>
      </c>
      <c r="H9" s="9">
        <v>0</v>
      </c>
    </row>
    <row r="10" spans="1:8" x14ac:dyDescent="0.25">
      <c r="A10" s="11"/>
      <c r="B10" s="16">
        <v>84</v>
      </c>
      <c r="C10" s="16" t="s">
        <v>21</v>
      </c>
      <c r="D10" s="8">
        <v>1249202.57</v>
      </c>
      <c r="E10" s="9">
        <v>3661541.32</v>
      </c>
      <c r="F10" s="9">
        <v>0</v>
      </c>
      <c r="G10" s="9">
        <v>0</v>
      </c>
      <c r="H10" s="9">
        <v>0</v>
      </c>
    </row>
    <row r="11" spans="1:8" x14ac:dyDescent="0.25">
      <c r="A11" s="11"/>
      <c r="B11" s="16"/>
      <c r="C11" s="40"/>
      <c r="D11" s="8"/>
      <c r="E11" s="9"/>
      <c r="F11" s="9"/>
      <c r="G11" s="9"/>
      <c r="H11" s="9"/>
    </row>
    <row r="12" spans="1:8" x14ac:dyDescent="0.25">
      <c r="A12" s="11"/>
      <c r="B12" s="16"/>
      <c r="C12" s="36" t="s">
        <v>63</v>
      </c>
      <c r="D12" s="8"/>
      <c r="E12" s="9"/>
      <c r="F12" s="111">
        <v>444000</v>
      </c>
      <c r="G12" s="111">
        <v>3074860</v>
      </c>
      <c r="H12" s="111">
        <v>3043160</v>
      </c>
    </row>
    <row r="13" spans="1:8" ht="25.5" x14ac:dyDescent="0.25">
      <c r="A13" s="14">
        <v>5</v>
      </c>
      <c r="B13" s="15"/>
      <c r="C13" s="24" t="s">
        <v>16</v>
      </c>
      <c r="D13" s="8"/>
      <c r="E13" s="9"/>
      <c r="F13" s="9">
        <v>444000</v>
      </c>
      <c r="G13" s="9">
        <v>3074860</v>
      </c>
      <c r="H13" s="9">
        <v>3043160</v>
      </c>
    </row>
    <row r="14" spans="1:8" ht="25.5" customHeight="1" x14ac:dyDescent="0.25">
      <c r="A14" s="14"/>
      <c r="B14" s="15">
        <v>54</v>
      </c>
      <c r="C14" s="25" t="s">
        <v>22</v>
      </c>
      <c r="D14" s="8"/>
      <c r="E14" s="9"/>
      <c r="F14" s="9"/>
      <c r="G14" s="9">
        <v>2642860</v>
      </c>
      <c r="H14" s="9">
        <v>2642860</v>
      </c>
    </row>
    <row r="15" spans="1:8" x14ac:dyDescent="0.25">
      <c r="A15" s="16"/>
      <c r="B15" s="16"/>
      <c r="C15" s="25" t="s">
        <v>230</v>
      </c>
      <c r="D15" s="8"/>
      <c r="E15" s="9"/>
      <c r="F15" s="9">
        <v>444000</v>
      </c>
      <c r="G15" s="9">
        <v>432000</v>
      </c>
      <c r="H15" s="10">
        <v>400300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"/>
  <sheetViews>
    <sheetView tabSelected="1" workbookViewId="0">
      <selection activeCell="B15" sqref="B15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58" t="s">
        <v>30</v>
      </c>
      <c r="B1" s="158"/>
      <c r="C1" s="158"/>
      <c r="D1" s="158"/>
      <c r="E1" s="158"/>
      <c r="F1" s="158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x14ac:dyDescent="0.25">
      <c r="A3" s="158" t="s">
        <v>18</v>
      </c>
      <c r="B3" s="158"/>
      <c r="C3" s="158"/>
      <c r="D3" s="158"/>
      <c r="E3" s="159"/>
      <c r="F3" s="159"/>
    </row>
    <row r="4" spans="1:6" ht="18" x14ac:dyDescent="0.25">
      <c r="A4" s="23"/>
      <c r="B4" s="23"/>
      <c r="C4" s="23"/>
      <c r="D4" s="23"/>
      <c r="E4" s="5"/>
      <c r="F4" s="5"/>
    </row>
    <row r="5" spans="1:6" ht="18" customHeight="1" x14ac:dyDescent="0.25">
      <c r="A5" s="158" t="s">
        <v>4</v>
      </c>
      <c r="B5" s="160"/>
      <c r="C5" s="160"/>
      <c r="D5" s="160"/>
      <c r="E5" s="160"/>
      <c r="F5" s="160"/>
    </row>
    <row r="6" spans="1:6" ht="18" x14ac:dyDescent="0.25">
      <c r="A6" s="23"/>
      <c r="B6" s="23"/>
      <c r="C6" s="23"/>
      <c r="D6" s="23"/>
      <c r="E6" s="5"/>
      <c r="F6" s="5"/>
    </row>
    <row r="7" spans="1:6" ht="15.75" x14ac:dyDescent="0.25">
      <c r="A7" s="158" t="s">
        <v>13</v>
      </c>
      <c r="B7" s="179"/>
      <c r="C7" s="179"/>
      <c r="D7" s="179"/>
      <c r="E7" s="179"/>
      <c r="F7" s="179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51</v>
      </c>
      <c r="B9" s="18" t="s">
        <v>33</v>
      </c>
      <c r="C9" s="19" t="s">
        <v>34</v>
      </c>
      <c r="D9" s="19" t="s">
        <v>31</v>
      </c>
      <c r="E9" s="19" t="s">
        <v>25</v>
      </c>
      <c r="F9" s="19" t="s">
        <v>32</v>
      </c>
    </row>
    <row r="10" spans="1:6" ht="15.75" customHeight="1" x14ac:dyDescent="0.25">
      <c r="A10" s="11" t="s">
        <v>14</v>
      </c>
      <c r="B10" s="110">
        <v>5896698</v>
      </c>
      <c r="C10" s="111">
        <v>19377628</v>
      </c>
      <c r="D10" s="111">
        <v>4144402</v>
      </c>
      <c r="E10" s="111">
        <v>5955362</v>
      </c>
      <c r="F10" s="111">
        <v>5969062</v>
      </c>
    </row>
    <row r="11" spans="1:6" ht="15.75" customHeight="1" x14ac:dyDescent="0.25">
      <c r="A11" s="11" t="s">
        <v>225</v>
      </c>
      <c r="B11" s="110">
        <v>5896698.25</v>
      </c>
      <c r="C11" s="111">
        <v>18357628</v>
      </c>
      <c r="D11" s="111">
        <v>4144402</v>
      </c>
      <c r="E11" s="111">
        <v>5955362</v>
      </c>
      <c r="F11" s="111">
        <v>5969062</v>
      </c>
    </row>
    <row r="12" spans="1:6" ht="15.75" customHeight="1" x14ac:dyDescent="0.25">
      <c r="A12" s="109" t="s">
        <v>226</v>
      </c>
      <c r="B12" s="8">
        <v>5896698</v>
      </c>
      <c r="C12" s="9">
        <v>18357628</v>
      </c>
      <c r="D12" s="9">
        <v>4144402</v>
      </c>
      <c r="E12" s="9">
        <v>5955362</v>
      </c>
      <c r="F12" s="9">
        <v>5969062</v>
      </c>
    </row>
    <row r="13" spans="1:6" ht="25.5" x14ac:dyDescent="0.25">
      <c r="A13" s="17" t="s">
        <v>227</v>
      </c>
      <c r="B13" s="8">
        <v>5896698</v>
      </c>
      <c r="C13" s="9">
        <v>18357628</v>
      </c>
      <c r="D13" s="9">
        <v>4144402</v>
      </c>
      <c r="E13" s="9">
        <v>5955362</v>
      </c>
      <c r="F13" s="9">
        <v>5969062</v>
      </c>
    </row>
    <row r="14" spans="1:6" ht="25.5" x14ac:dyDescent="0.25">
      <c r="A14" s="112" t="s">
        <v>228</v>
      </c>
      <c r="B14" s="8">
        <v>255802</v>
      </c>
      <c r="C14" s="9">
        <v>255802</v>
      </c>
      <c r="D14" s="9">
        <v>255802</v>
      </c>
      <c r="E14" s="9">
        <v>255802</v>
      </c>
      <c r="F14" s="9">
        <v>255802</v>
      </c>
    </row>
    <row r="15" spans="1:6" ht="25.5" x14ac:dyDescent="0.25">
      <c r="A15" s="112" t="s">
        <v>229</v>
      </c>
      <c r="B15" s="8">
        <v>5640896</v>
      </c>
      <c r="C15" s="9">
        <v>18101826</v>
      </c>
      <c r="D15" s="9">
        <v>3049600</v>
      </c>
      <c r="E15" s="9">
        <v>5699560</v>
      </c>
      <c r="F15" s="9">
        <v>5713260</v>
      </c>
    </row>
    <row r="16" spans="1:6" x14ac:dyDescent="0.25">
      <c r="A16" s="137" t="s">
        <v>258</v>
      </c>
      <c r="B16" s="137"/>
      <c r="C16" s="138">
        <v>1020000</v>
      </c>
      <c r="D16" s="137"/>
      <c r="E16" s="137"/>
      <c r="F16" s="137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51"/>
  <sheetViews>
    <sheetView topLeftCell="A23" workbookViewId="0">
      <selection activeCell="H56" sqref="H5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58" t="s">
        <v>30</v>
      </c>
      <c r="B1" s="158"/>
      <c r="C1" s="158"/>
      <c r="D1" s="158"/>
      <c r="E1" s="158"/>
      <c r="F1" s="158"/>
      <c r="G1" s="158"/>
      <c r="H1" s="158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58" t="s">
        <v>18</v>
      </c>
      <c r="B3" s="158"/>
      <c r="C3" s="158"/>
      <c r="D3" s="158"/>
      <c r="E3" s="158"/>
      <c r="F3" s="158"/>
      <c r="G3" s="158"/>
      <c r="H3" s="158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58" t="s">
        <v>4</v>
      </c>
      <c r="B5" s="158"/>
      <c r="C5" s="158"/>
      <c r="D5" s="158"/>
      <c r="E5" s="158"/>
      <c r="F5" s="158"/>
      <c r="G5" s="158"/>
      <c r="H5" s="158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58" t="s">
        <v>47</v>
      </c>
      <c r="B7" s="158"/>
      <c r="C7" s="158"/>
      <c r="D7" s="158"/>
      <c r="E7" s="158"/>
      <c r="F7" s="158"/>
      <c r="G7" s="158"/>
      <c r="H7" s="158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33</v>
      </c>
      <c r="E9" s="19" t="s">
        <v>34</v>
      </c>
      <c r="F9" s="19" t="s">
        <v>31</v>
      </c>
      <c r="G9" s="19" t="s">
        <v>25</v>
      </c>
      <c r="H9" s="19" t="s">
        <v>32</v>
      </c>
    </row>
    <row r="10" spans="1:8" ht="23.25" customHeight="1" x14ac:dyDescent="0.25">
      <c r="A10" s="37"/>
      <c r="B10" s="38"/>
      <c r="C10" s="36" t="s">
        <v>0</v>
      </c>
      <c r="D10" s="115">
        <f>SUM(D11+D26+D28+D31)</f>
        <v>5763992.0300000003</v>
      </c>
      <c r="E10" s="115">
        <f>SUM(E11+E26+E28)</f>
        <v>19377628.100000001</v>
      </c>
      <c r="F10" s="115">
        <f>SUM(F11+F26)</f>
        <v>4144402</v>
      </c>
      <c r="G10" s="115">
        <f>SUM(G11+G26)</f>
        <v>5955362</v>
      </c>
      <c r="H10" s="115">
        <f>SUM(H11+H26)</f>
        <v>5969062</v>
      </c>
    </row>
    <row r="11" spans="1:8" ht="15.75" customHeight="1" x14ac:dyDescent="0.25">
      <c r="A11" s="11">
        <v>6</v>
      </c>
      <c r="B11" s="11"/>
      <c r="C11" s="11" t="s">
        <v>7</v>
      </c>
      <c r="D11" s="122">
        <f>SUM(D12+D16+D18+D20+D23)</f>
        <v>4077806.4700000007</v>
      </c>
      <c r="E11" s="122">
        <f>SUM(E12+E16+E18+E20+E23)</f>
        <v>15716086.780000001</v>
      </c>
      <c r="F11" s="122">
        <f t="shared" ref="F11:H11" si="0">SUM(F12+F16+F18+F20+F23+F26+F28)</f>
        <v>4144402</v>
      </c>
      <c r="G11" s="122">
        <f t="shared" si="0"/>
        <v>5955362</v>
      </c>
      <c r="H11" s="122">
        <f t="shared" si="0"/>
        <v>5969062</v>
      </c>
    </row>
    <row r="12" spans="1:8" ht="38.25" x14ac:dyDescent="0.25">
      <c r="A12" s="11"/>
      <c r="B12" s="16">
        <v>63</v>
      </c>
      <c r="C12" s="11" t="s">
        <v>27</v>
      </c>
      <c r="D12" s="116">
        <v>3376730.45</v>
      </c>
      <c r="E12" s="117">
        <v>14428973.710000001</v>
      </c>
      <c r="F12" s="117">
        <v>2974300</v>
      </c>
      <c r="G12" s="117">
        <v>2109000</v>
      </c>
      <c r="H12" s="117">
        <v>2109000</v>
      </c>
    </row>
    <row r="13" spans="1:8" ht="25.5" x14ac:dyDescent="0.25">
      <c r="A13" s="11"/>
      <c r="B13" s="16"/>
      <c r="C13" s="16" t="s">
        <v>234</v>
      </c>
      <c r="D13" s="116"/>
      <c r="E13" s="117"/>
      <c r="F13" s="117"/>
      <c r="G13" s="117"/>
      <c r="H13" s="117"/>
    </row>
    <row r="14" spans="1:8" x14ac:dyDescent="0.25">
      <c r="A14" s="11"/>
      <c r="B14" s="16"/>
      <c r="C14" s="16" t="s">
        <v>235</v>
      </c>
      <c r="D14" s="116"/>
      <c r="E14" s="117"/>
      <c r="F14" s="117"/>
      <c r="G14" s="117"/>
      <c r="H14" s="117"/>
    </row>
    <row r="15" spans="1:8" ht="25.5" x14ac:dyDescent="0.25">
      <c r="A15" s="11"/>
      <c r="B15" s="16"/>
      <c r="C15" s="16" t="s">
        <v>236</v>
      </c>
      <c r="D15" s="116"/>
      <c r="E15" s="117"/>
      <c r="F15" s="117"/>
      <c r="G15" s="117"/>
      <c r="H15" s="117"/>
    </row>
    <row r="16" spans="1:8" ht="25.5" x14ac:dyDescent="0.25">
      <c r="A16" s="11"/>
      <c r="B16" s="16">
        <v>64</v>
      </c>
      <c r="C16" s="11" t="s">
        <v>218</v>
      </c>
      <c r="D16" s="122">
        <v>5.22</v>
      </c>
      <c r="E16" s="117"/>
      <c r="F16" s="117"/>
      <c r="G16" s="117"/>
      <c r="H16" s="117"/>
    </row>
    <row r="17" spans="1:8" ht="25.5" x14ac:dyDescent="0.25">
      <c r="A17" s="11"/>
      <c r="B17" s="16"/>
      <c r="C17" s="16" t="s">
        <v>219</v>
      </c>
      <c r="D17" s="116"/>
      <c r="E17" s="117"/>
      <c r="F17" s="117"/>
      <c r="G17" s="117"/>
      <c r="H17" s="117"/>
    </row>
    <row r="18" spans="1:8" ht="51" x14ac:dyDescent="0.25">
      <c r="A18" s="11"/>
      <c r="B18" s="16">
        <v>65</v>
      </c>
      <c r="C18" s="11" t="s">
        <v>220</v>
      </c>
      <c r="D18" s="122">
        <v>49.77</v>
      </c>
      <c r="E18" s="135">
        <v>20</v>
      </c>
      <c r="F18" s="135">
        <v>5000</v>
      </c>
      <c r="G18" s="135">
        <v>5000</v>
      </c>
      <c r="H18" s="135">
        <v>5000</v>
      </c>
    </row>
    <row r="19" spans="1:8" x14ac:dyDescent="0.25">
      <c r="A19" s="11"/>
      <c r="B19" s="16"/>
      <c r="C19" s="16" t="s">
        <v>221</v>
      </c>
      <c r="D19" s="116"/>
      <c r="E19" s="117"/>
      <c r="F19" s="117"/>
      <c r="G19" s="117"/>
      <c r="H19" s="117"/>
    </row>
    <row r="20" spans="1:8" ht="63.75" x14ac:dyDescent="0.25">
      <c r="A20" s="11"/>
      <c r="B20" s="16">
        <v>66</v>
      </c>
      <c r="C20" s="11" t="s">
        <v>222</v>
      </c>
      <c r="D20" s="122">
        <v>3320.21</v>
      </c>
      <c r="E20" s="122">
        <v>11291.07</v>
      </c>
      <c r="F20" s="135">
        <v>465300</v>
      </c>
      <c r="G20" s="135">
        <v>510700</v>
      </c>
      <c r="H20" s="135">
        <v>556100</v>
      </c>
    </row>
    <row r="21" spans="1:8" x14ac:dyDescent="0.25">
      <c r="A21" s="11"/>
      <c r="B21" s="16"/>
      <c r="C21" s="16" t="s">
        <v>237</v>
      </c>
      <c r="D21" s="116"/>
      <c r="E21" s="117"/>
      <c r="F21" s="117"/>
      <c r="G21" s="117"/>
      <c r="H21" s="117"/>
    </row>
    <row r="22" spans="1:8" x14ac:dyDescent="0.25">
      <c r="A22" s="11"/>
      <c r="B22" s="16"/>
      <c r="C22" s="16" t="s">
        <v>238</v>
      </c>
      <c r="D22" s="116"/>
      <c r="E22" s="117"/>
      <c r="F22" s="117"/>
      <c r="G22" s="117"/>
      <c r="H22" s="117"/>
    </row>
    <row r="23" spans="1:8" ht="25.5" x14ac:dyDescent="0.25">
      <c r="A23" s="12"/>
      <c r="B23" s="12">
        <v>67</v>
      </c>
      <c r="C23" s="11" t="s">
        <v>233</v>
      </c>
      <c r="D23" s="122">
        <f>SUM(D24+D25)</f>
        <v>697700.82000000007</v>
      </c>
      <c r="E23" s="122">
        <f t="shared" ref="E23:H23" si="1">SUM(E24+E25)</f>
        <v>1275802</v>
      </c>
      <c r="F23" s="122">
        <f t="shared" si="1"/>
        <v>699802</v>
      </c>
      <c r="G23" s="122">
        <f t="shared" si="1"/>
        <v>3330662</v>
      </c>
      <c r="H23" s="122">
        <f t="shared" si="1"/>
        <v>3298962</v>
      </c>
    </row>
    <row r="24" spans="1:8" x14ac:dyDescent="0.25">
      <c r="A24" s="12"/>
      <c r="B24" s="12"/>
      <c r="C24" s="16" t="s">
        <v>242</v>
      </c>
      <c r="D24" s="116">
        <v>255802</v>
      </c>
      <c r="E24" s="116">
        <v>255802</v>
      </c>
      <c r="F24" s="116">
        <v>255802</v>
      </c>
      <c r="G24" s="116">
        <v>255802</v>
      </c>
      <c r="H24" s="116">
        <v>255802</v>
      </c>
    </row>
    <row r="25" spans="1:8" ht="25.5" x14ac:dyDescent="0.25">
      <c r="A25" s="12"/>
      <c r="B25" s="12"/>
      <c r="C25" s="16" t="s">
        <v>243</v>
      </c>
      <c r="D25" s="116">
        <v>441898.82</v>
      </c>
      <c r="E25" s="116">
        <v>1020000</v>
      </c>
      <c r="F25" s="116">
        <v>444000</v>
      </c>
      <c r="G25" s="116">
        <v>3074860</v>
      </c>
      <c r="H25" s="116">
        <v>3043160</v>
      </c>
    </row>
    <row r="26" spans="1:8" ht="25.5" x14ac:dyDescent="0.25">
      <c r="A26" s="14">
        <v>7</v>
      </c>
      <c r="B26" s="15"/>
      <c r="C26" s="24" t="s">
        <v>8</v>
      </c>
      <c r="D26" s="122">
        <v>54.86</v>
      </c>
      <c r="E26" s="122">
        <v>0</v>
      </c>
      <c r="F26" s="122">
        <v>0</v>
      </c>
      <c r="G26" s="122">
        <v>0</v>
      </c>
      <c r="H26" s="122">
        <v>0</v>
      </c>
    </row>
    <row r="27" spans="1:8" ht="38.25" x14ac:dyDescent="0.25">
      <c r="A27" s="16"/>
      <c r="B27" s="16">
        <v>72</v>
      </c>
      <c r="C27" s="25" t="s">
        <v>26</v>
      </c>
      <c r="D27" s="116"/>
      <c r="E27" s="117"/>
      <c r="F27" s="117"/>
      <c r="G27" s="117"/>
      <c r="H27" s="118"/>
    </row>
    <row r="28" spans="1:8" ht="25.5" x14ac:dyDescent="0.25">
      <c r="A28" s="11">
        <v>8</v>
      </c>
      <c r="B28" s="16"/>
      <c r="C28" s="24" t="s">
        <v>244</v>
      </c>
      <c r="D28" s="135">
        <v>1249202.57</v>
      </c>
      <c r="E28" s="135">
        <v>3661541.32</v>
      </c>
      <c r="F28" s="117"/>
      <c r="G28" s="117"/>
      <c r="H28" s="118"/>
    </row>
    <row r="29" spans="1:8" x14ac:dyDescent="0.25">
      <c r="A29" s="16"/>
      <c r="B29" s="16">
        <v>84</v>
      </c>
      <c r="C29" s="25" t="s">
        <v>245</v>
      </c>
      <c r="D29" s="117"/>
      <c r="E29" s="117"/>
      <c r="F29" s="117"/>
      <c r="G29" s="117"/>
      <c r="H29" s="118"/>
    </row>
    <row r="30" spans="1:8" x14ac:dyDescent="0.25">
      <c r="A30" s="11">
        <v>9</v>
      </c>
      <c r="B30" s="16"/>
      <c r="C30" s="24" t="s">
        <v>261</v>
      </c>
      <c r="D30" s="117"/>
      <c r="E30" s="117"/>
      <c r="F30" s="117"/>
      <c r="G30" s="117"/>
      <c r="H30" s="118"/>
    </row>
    <row r="31" spans="1:8" ht="26.25" x14ac:dyDescent="0.25">
      <c r="A31" s="64"/>
      <c r="B31" s="144">
        <v>92</v>
      </c>
      <c r="C31" s="140" t="s">
        <v>262</v>
      </c>
      <c r="D31" s="141">
        <v>436928.13</v>
      </c>
      <c r="E31" s="64"/>
      <c r="F31" s="64"/>
      <c r="G31" s="64"/>
      <c r="H31" s="64"/>
    </row>
    <row r="32" spans="1:8" x14ac:dyDescent="0.25">
      <c r="A32" s="78"/>
      <c r="B32" s="145"/>
      <c r="C32" s="146"/>
      <c r="D32" s="147"/>
      <c r="E32" s="78"/>
      <c r="F32" s="78"/>
      <c r="G32" s="78"/>
      <c r="H32" s="78"/>
    </row>
    <row r="33" spans="1:8" x14ac:dyDescent="0.25">
      <c r="A33" s="78"/>
      <c r="B33" s="145"/>
      <c r="C33" s="146"/>
      <c r="D33" s="147"/>
      <c r="E33" s="78"/>
      <c r="F33" s="78"/>
      <c r="G33" s="78"/>
      <c r="H33" s="78"/>
    </row>
    <row r="34" spans="1:8" ht="15.75" x14ac:dyDescent="0.25">
      <c r="A34" s="158" t="s">
        <v>48</v>
      </c>
      <c r="B34" s="179"/>
      <c r="C34" s="179"/>
      <c r="D34" s="179"/>
      <c r="E34" s="179"/>
      <c r="F34" s="179"/>
      <c r="G34" s="179"/>
      <c r="H34" s="179"/>
    </row>
    <row r="35" spans="1:8" ht="18" x14ac:dyDescent="0.25">
      <c r="A35" s="4"/>
      <c r="B35" s="4"/>
      <c r="C35" s="4"/>
      <c r="D35" s="4"/>
      <c r="E35" s="4"/>
      <c r="F35" s="4"/>
      <c r="G35" s="5"/>
      <c r="H35" s="5"/>
    </row>
    <row r="36" spans="1:8" ht="25.5" x14ac:dyDescent="0.25">
      <c r="A36" s="19" t="s">
        <v>5</v>
      </c>
      <c r="B36" s="18" t="s">
        <v>6</v>
      </c>
      <c r="C36" s="18" t="s">
        <v>9</v>
      </c>
      <c r="D36" s="18" t="s">
        <v>33</v>
      </c>
      <c r="E36" s="19" t="s">
        <v>34</v>
      </c>
      <c r="F36" s="19" t="s">
        <v>31</v>
      </c>
      <c r="G36" s="19" t="s">
        <v>25</v>
      </c>
      <c r="H36" s="19" t="s">
        <v>32</v>
      </c>
    </row>
    <row r="37" spans="1:8" ht="25.5" customHeight="1" x14ac:dyDescent="0.25">
      <c r="A37" s="37"/>
      <c r="B37" s="38"/>
      <c r="C37" s="36" t="s">
        <v>1</v>
      </c>
      <c r="D37" s="115">
        <f>SUM(D38+D46)</f>
        <v>5896698.2400000002</v>
      </c>
      <c r="E37" s="115">
        <f>SUM(E38+E46+E51)</f>
        <v>19377628.099999998</v>
      </c>
      <c r="F37" s="115">
        <f>SUM(F38+F46+F48)</f>
        <v>4144402</v>
      </c>
      <c r="G37" s="115">
        <f t="shared" ref="G37:H37" si="2">SUM(G38+G46+G48)</f>
        <v>5955362</v>
      </c>
      <c r="H37" s="115">
        <f t="shared" si="2"/>
        <v>5969062</v>
      </c>
    </row>
    <row r="38" spans="1:8" ht="15.75" customHeight="1" x14ac:dyDescent="0.25">
      <c r="A38" s="11">
        <v>3</v>
      </c>
      <c r="B38" s="11"/>
      <c r="C38" s="11" t="s">
        <v>10</v>
      </c>
      <c r="D38" s="122">
        <f>SUM(D39:D45)</f>
        <v>3448115.44</v>
      </c>
      <c r="E38" s="122">
        <f>SUM(E39:E45)</f>
        <v>5998395.2300000004</v>
      </c>
      <c r="F38" s="122">
        <f>SUM(F39:F45)</f>
        <v>2852502</v>
      </c>
      <c r="G38" s="122">
        <f>SUM(G39:G45)</f>
        <v>2871602</v>
      </c>
      <c r="H38" s="122">
        <f>SUM(H39:H45)</f>
        <v>2917002</v>
      </c>
    </row>
    <row r="39" spans="1:8" ht="15.75" customHeight="1" x14ac:dyDescent="0.25">
      <c r="A39" s="11"/>
      <c r="B39" s="16">
        <v>31</v>
      </c>
      <c r="C39" s="16" t="s">
        <v>11</v>
      </c>
      <c r="D39" s="116">
        <v>1685056.72</v>
      </c>
      <c r="E39" s="117">
        <v>2074220</v>
      </c>
      <c r="F39" s="117">
        <v>2274300</v>
      </c>
      <c r="G39" s="117">
        <v>2300630</v>
      </c>
      <c r="H39" s="117">
        <v>2326960</v>
      </c>
    </row>
    <row r="40" spans="1:8" x14ac:dyDescent="0.25">
      <c r="A40" s="12"/>
      <c r="B40" s="12">
        <v>32</v>
      </c>
      <c r="C40" s="12" t="s">
        <v>20</v>
      </c>
      <c r="D40" s="116">
        <v>1355028.46</v>
      </c>
      <c r="E40" s="117">
        <v>3572965.23</v>
      </c>
      <c r="F40" s="117">
        <v>575602</v>
      </c>
      <c r="G40" s="117">
        <v>568372</v>
      </c>
      <c r="H40" s="117">
        <v>587442</v>
      </c>
    </row>
    <row r="41" spans="1:8" x14ac:dyDescent="0.25">
      <c r="A41" s="12"/>
      <c r="B41" s="12">
        <v>34</v>
      </c>
      <c r="C41" s="12" t="s">
        <v>92</v>
      </c>
      <c r="D41" s="116">
        <v>13464.21</v>
      </c>
      <c r="E41" s="117">
        <v>22400</v>
      </c>
      <c r="F41" s="117">
        <v>2600</v>
      </c>
      <c r="G41" s="117">
        <v>2600</v>
      </c>
      <c r="H41" s="117">
        <v>2600</v>
      </c>
    </row>
    <row r="42" spans="1:8" ht="25.5" x14ac:dyDescent="0.25">
      <c r="A42" s="12"/>
      <c r="B42" s="12">
        <v>36</v>
      </c>
      <c r="C42" s="109" t="s">
        <v>223</v>
      </c>
      <c r="D42" s="116">
        <v>343440.46</v>
      </c>
      <c r="E42" s="117">
        <v>289420</v>
      </c>
      <c r="F42" s="117">
        <v>0</v>
      </c>
      <c r="G42" s="117">
        <v>0</v>
      </c>
      <c r="H42" s="117">
        <v>0</v>
      </c>
    </row>
    <row r="43" spans="1:8" ht="38.25" x14ac:dyDescent="0.25">
      <c r="A43" s="12"/>
      <c r="B43" s="12">
        <v>37</v>
      </c>
      <c r="C43" s="109" t="s">
        <v>224</v>
      </c>
      <c r="D43" s="116">
        <v>199.47</v>
      </c>
      <c r="E43" s="117">
        <v>0</v>
      </c>
      <c r="F43" s="117">
        <v>0</v>
      </c>
      <c r="G43" s="117">
        <v>0</v>
      </c>
      <c r="H43" s="117">
        <v>0</v>
      </c>
    </row>
    <row r="44" spans="1:8" ht="25.5" x14ac:dyDescent="0.25">
      <c r="A44" s="12"/>
      <c r="B44" s="12">
        <v>38</v>
      </c>
      <c r="C44" s="109" t="s">
        <v>188</v>
      </c>
      <c r="D44" s="116">
        <v>50926.12</v>
      </c>
      <c r="E44" s="117">
        <v>39390</v>
      </c>
      <c r="F44" s="117">
        <v>0</v>
      </c>
      <c r="G44" s="117">
        <v>0</v>
      </c>
      <c r="H44" s="117">
        <v>0</v>
      </c>
    </row>
    <row r="45" spans="1:8" x14ac:dyDescent="0.25">
      <c r="A45" s="12"/>
      <c r="B45" s="26"/>
      <c r="C45" s="13"/>
      <c r="D45" s="116"/>
      <c r="E45" s="117"/>
      <c r="F45" s="117"/>
      <c r="G45" s="117"/>
      <c r="H45" s="117"/>
    </row>
    <row r="46" spans="1:8" ht="25.5" x14ac:dyDescent="0.25">
      <c r="A46" s="14">
        <v>4</v>
      </c>
      <c r="B46" s="15"/>
      <c r="C46" s="24" t="s">
        <v>12</v>
      </c>
      <c r="D46" s="122">
        <f>D47</f>
        <v>2448582.7999999998</v>
      </c>
      <c r="E46" s="122">
        <f t="shared" ref="E46:H46" si="3">E47</f>
        <v>13246526.67</v>
      </c>
      <c r="F46" s="122">
        <f t="shared" si="3"/>
        <v>847900</v>
      </c>
      <c r="G46" s="122">
        <f t="shared" si="3"/>
        <v>8900</v>
      </c>
      <c r="H46" s="122">
        <f t="shared" si="3"/>
        <v>8900</v>
      </c>
    </row>
    <row r="47" spans="1:8" ht="38.25" x14ac:dyDescent="0.25">
      <c r="A47" s="16"/>
      <c r="B47" s="16">
        <v>42</v>
      </c>
      <c r="C47" s="25" t="s">
        <v>232</v>
      </c>
      <c r="D47" s="116">
        <v>2448582.7999999998</v>
      </c>
      <c r="E47" s="117">
        <v>13246526.67</v>
      </c>
      <c r="F47" s="117">
        <v>847900</v>
      </c>
      <c r="G47" s="117">
        <v>8900</v>
      </c>
      <c r="H47" s="118">
        <v>8900</v>
      </c>
    </row>
    <row r="48" spans="1:8" ht="25.5" x14ac:dyDescent="0.25">
      <c r="A48" s="14">
        <v>5</v>
      </c>
      <c r="B48" s="15"/>
      <c r="C48" s="24" t="s">
        <v>247</v>
      </c>
      <c r="D48" s="122">
        <f t="shared" ref="D48:H48" si="4">D49</f>
        <v>0</v>
      </c>
      <c r="E48" s="122">
        <f t="shared" si="4"/>
        <v>0</v>
      </c>
      <c r="F48" s="122">
        <f t="shared" si="4"/>
        <v>444000</v>
      </c>
      <c r="G48" s="122">
        <f t="shared" si="4"/>
        <v>3074860</v>
      </c>
      <c r="H48" s="122">
        <f t="shared" si="4"/>
        <v>3043160</v>
      </c>
    </row>
    <row r="49" spans="1:8" ht="25.5" x14ac:dyDescent="0.25">
      <c r="A49" s="16"/>
      <c r="B49" s="16">
        <v>54</v>
      </c>
      <c r="C49" s="25" t="s">
        <v>246</v>
      </c>
      <c r="D49" s="116"/>
      <c r="E49" s="117"/>
      <c r="F49" s="117">
        <v>444000</v>
      </c>
      <c r="G49" s="117">
        <v>3074860</v>
      </c>
      <c r="H49" s="118">
        <v>3043160</v>
      </c>
    </row>
    <row r="50" spans="1:8" x14ac:dyDescent="0.25">
      <c r="A50" s="11">
        <v>9</v>
      </c>
      <c r="B50" s="16"/>
      <c r="C50" s="24" t="s">
        <v>266</v>
      </c>
      <c r="D50" s="9"/>
      <c r="E50" s="9"/>
      <c r="F50" s="9"/>
      <c r="G50" s="9"/>
      <c r="H50" s="10"/>
    </row>
    <row r="51" spans="1:8" ht="26.25" x14ac:dyDescent="0.25">
      <c r="A51" s="64"/>
      <c r="B51" s="144">
        <v>92</v>
      </c>
      <c r="C51" s="140" t="s">
        <v>265</v>
      </c>
      <c r="D51" s="64"/>
      <c r="E51" s="141">
        <v>132706.20000000001</v>
      </c>
      <c r="F51" s="64"/>
      <c r="G51" s="64"/>
      <c r="H51" s="64"/>
    </row>
  </sheetData>
  <mergeCells count="5">
    <mergeCell ref="A34:H34"/>
    <mergeCell ref="A1:H1"/>
    <mergeCell ref="A3:H3"/>
    <mergeCell ref="A5:H5"/>
    <mergeCell ref="A7:H7"/>
  </mergeCells>
  <pageMargins left="0.7" right="0.7" top="0.75" bottom="0.75" header="0.3" footer="0.3"/>
  <pageSetup paperSize="9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5"/>
  <sheetViews>
    <sheetView topLeftCell="A10" workbookViewId="0">
      <selection activeCell="I20" sqref="I20"/>
    </sheetView>
  </sheetViews>
  <sheetFormatPr defaultRowHeight="15" x14ac:dyDescent="0.25"/>
  <cols>
    <col min="1" max="1" width="32.28515625" customWidth="1"/>
    <col min="2" max="6" width="25.28515625" customWidth="1"/>
  </cols>
  <sheetData>
    <row r="1" spans="1:6" ht="42" customHeight="1" x14ac:dyDescent="0.25">
      <c r="A1" s="158" t="s">
        <v>30</v>
      </c>
      <c r="B1" s="158"/>
      <c r="C1" s="158"/>
      <c r="D1" s="158"/>
      <c r="E1" s="158"/>
      <c r="F1" s="158"/>
    </row>
    <row r="2" spans="1:6" ht="18" customHeight="1" x14ac:dyDescent="0.25">
      <c r="A2" s="23"/>
      <c r="B2" s="23"/>
      <c r="C2" s="23"/>
      <c r="D2" s="23"/>
      <c r="E2" s="23"/>
      <c r="F2" s="23"/>
    </row>
    <row r="3" spans="1:6" ht="15.75" customHeight="1" x14ac:dyDescent="0.25">
      <c r="A3" s="158" t="s">
        <v>18</v>
      </c>
      <c r="B3" s="158"/>
      <c r="C3" s="158"/>
      <c r="D3" s="158"/>
      <c r="E3" s="158"/>
      <c r="F3" s="158"/>
    </row>
    <row r="4" spans="1:6" ht="18" x14ac:dyDescent="0.25">
      <c r="B4" s="23"/>
      <c r="C4" s="23"/>
      <c r="D4" s="23"/>
      <c r="E4" s="5"/>
      <c r="F4" s="5"/>
    </row>
    <row r="5" spans="1:6" ht="18" customHeight="1" x14ac:dyDescent="0.25">
      <c r="A5" s="158" t="s">
        <v>4</v>
      </c>
      <c r="B5" s="158"/>
      <c r="C5" s="158"/>
      <c r="D5" s="158"/>
      <c r="E5" s="158"/>
      <c r="F5" s="158"/>
    </row>
    <row r="6" spans="1:6" ht="18" x14ac:dyDescent="0.25">
      <c r="A6" s="23"/>
      <c r="B6" s="23"/>
      <c r="C6" s="23"/>
      <c r="D6" s="23"/>
      <c r="E6" s="5"/>
      <c r="F6" s="5"/>
    </row>
    <row r="7" spans="1:6" ht="15.75" customHeight="1" x14ac:dyDescent="0.25">
      <c r="A7" s="158" t="s">
        <v>49</v>
      </c>
      <c r="B7" s="158"/>
      <c r="C7" s="158"/>
      <c r="D7" s="158"/>
      <c r="E7" s="158"/>
      <c r="F7" s="158"/>
    </row>
    <row r="8" spans="1:6" ht="18" x14ac:dyDescent="0.25">
      <c r="A8" s="23"/>
      <c r="B8" s="23"/>
      <c r="C8" s="23"/>
      <c r="D8" s="23"/>
      <c r="E8" s="5"/>
      <c r="F8" s="5"/>
    </row>
    <row r="9" spans="1:6" ht="25.5" x14ac:dyDescent="0.25">
      <c r="A9" s="19" t="s">
        <v>51</v>
      </c>
      <c r="B9" s="18" t="s">
        <v>33</v>
      </c>
      <c r="C9" s="19" t="s">
        <v>34</v>
      </c>
      <c r="D9" s="19" t="s">
        <v>31</v>
      </c>
      <c r="E9" s="19" t="s">
        <v>25</v>
      </c>
      <c r="F9" s="19" t="s">
        <v>32</v>
      </c>
    </row>
    <row r="10" spans="1:6" x14ac:dyDescent="0.25">
      <c r="A10" s="39" t="s">
        <v>0</v>
      </c>
      <c r="B10" s="115">
        <f>SUM(B11:B29)</f>
        <v>5763992.0300000003</v>
      </c>
      <c r="C10" s="115">
        <f>SUM(C11:C27)</f>
        <v>19377628.099999998</v>
      </c>
      <c r="D10" s="115">
        <f>SUM(D11:D27)</f>
        <v>4144402</v>
      </c>
      <c r="E10" s="115">
        <f>SUM(E11:E27)</f>
        <v>5955362</v>
      </c>
      <c r="F10" s="115">
        <f>SUM(F11:F27)</f>
        <v>5969062</v>
      </c>
    </row>
    <row r="11" spans="1:6" x14ac:dyDescent="0.25">
      <c r="A11" s="24" t="s">
        <v>54</v>
      </c>
      <c r="B11" s="139"/>
      <c r="C11" s="139"/>
      <c r="D11" s="139"/>
      <c r="E11" s="139"/>
      <c r="F11" s="139"/>
    </row>
    <row r="12" spans="1:6" x14ac:dyDescent="0.25">
      <c r="A12" s="13" t="s">
        <v>55</v>
      </c>
      <c r="B12" s="117"/>
      <c r="C12" s="117"/>
      <c r="D12" s="117"/>
      <c r="E12" s="117"/>
      <c r="F12" s="117"/>
    </row>
    <row r="13" spans="1:6" x14ac:dyDescent="0.25">
      <c r="A13" s="13" t="s">
        <v>406</v>
      </c>
      <c r="B13" s="117">
        <v>255802</v>
      </c>
      <c r="C13" s="117">
        <v>255802</v>
      </c>
      <c r="D13" s="117">
        <v>255802</v>
      </c>
      <c r="E13" s="117">
        <v>255802</v>
      </c>
      <c r="F13" s="117">
        <v>255802</v>
      </c>
    </row>
    <row r="14" spans="1:6" x14ac:dyDescent="0.25">
      <c r="A14" s="13" t="s">
        <v>407</v>
      </c>
      <c r="B14" s="117">
        <v>441898.82</v>
      </c>
      <c r="C14" s="117">
        <v>1020000</v>
      </c>
      <c r="D14" s="117">
        <v>444000</v>
      </c>
      <c r="E14" s="117">
        <v>3074860</v>
      </c>
      <c r="F14" s="117">
        <v>3043160</v>
      </c>
    </row>
    <row r="15" spans="1:6" ht="25.5" x14ac:dyDescent="0.25">
      <c r="A15" s="136" t="s">
        <v>248</v>
      </c>
      <c r="B15" s="117"/>
      <c r="C15" s="117"/>
      <c r="D15" s="117"/>
      <c r="E15" s="117"/>
      <c r="F15" s="117"/>
    </row>
    <row r="16" spans="1:6" x14ac:dyDescent="0.25">
      <c r="A16" s="13" t="s">
        <v>408</v>
      </c>
      <c r="B16" s="117">
        <v>780.54</v>
      </c>
      <c r="C16" s="117">
        <v>5000</v>
      </c>
      <c r="D16" s="117">
        <v>5000</v>
      </c>
      <c r="E16" s="117">
        <v>5000</v>
      </c>
      <c r="F16" s="117">
        <v>5000</v>
      </c>
    </row>
    <row r="17" spans="1:6" x14ac:dyDescent="0.25">
      <c r="A17" s="26" t="s">
        <v>405</v>
      </c>
      <c r="B17" s="117"/>
      <c r="C17" s="117"/>
      <c r="D17" s="117"/>
      <c r="E17" s="117"/>
      <c r="F17" s="117"/>
    </row>
    <row r="18" spans="1:6" x14ac:dyDescent="0.25">
      <c r="A18" s="13" t="s">
        <v>409</v>
      </c>
      <c r="B18" s="117">
        <v>2599.75</v>
      </c>
      <c r="C18" s="117">
        <v>6291.07</v>
      </c>
      <c r="D18" s="117">
        <v>460300</v>
      </c>
      <c r="E18" s="117">
        <v>505700</v>
      </c>
      <c r="F18" s="117">
        <v>551100</v>
      </c>
    </row>
    <row r="19" spans="1:6" x14ac:dyDescent="0.25">
      <c r="A19" s="11" t="s">
        <v>53</v>
      </c>
      <c r="B19" s="117"/>
      <c r="C19" s="117"/>
      <c r="D19" s="117"/>
      <c r="E19" s="117"/>
      <c r="F19" s="117"/>
    </row>
    <row r="20" spans="1:6" x14ac:dyDescent="0.25">
      <c r="A20" s="13" t="s">
        <v>410</v>
      </c>
      <c r="B20" s="117">
        <v>49.77</v>
      </c>
      <c r="C20" s="117">
        <v>20</v>
      </c>
      <c r="D20" s="117">
        <v>5000</v>
      </c>
      <c r="E20" s="117">
        <v>5000</v>
      </c>
      <c r="F20" s="117">
        <v>5000</v>
      </c>
    </row>
    <row r="21" spans="1:6" x14ac:dyDescent="0.25">
      <c r="A21" s="39" t="s">
        <v>52</v>
      </c>
      <c r="B21" s="117"/>
      <c r="C21" s="117"/>
      <c r="D21" s="117"/>
      <c r="E21" s="117"/>
      <c r="F21" s="117"/>
    </row>
    <row r="22" spans="1:6" x14ac:dyDescent="0.25">
      <c r="A22" s="13" t="s">
        <v>411</v>
      </c>
      <c r="B22" s="117">
        <v>1489406.44</v>
      </c>
      <c r="C22" s="117">
        <v>5893052.9199999999</v>
      </c>
      <c r="D22" s="117">
        <v>2890000</v>
      </c>
      <c r="E22" s="117">
        <v>2051000</v>
      </c>
      <c r="F22" s="117">
        <v>2051000</v>
      </c>
    </row>
    <row r="23" spans="1:6" x14ac:dyDescent="0.25">
      <c r="A23" s="13" t="s">
        <v>412</v>
      </c>
      <c r="B23" s="117">
        <v>0</v>
      </c>
      <c r="C23" s="117">
        <v>0</v>
      </c>
      <c r="D23" s="117">
        <v>0</v>
      </c>
      <c r="E23" s="117">
        <v>0</v>
      </c>
      <c r="F23" s="117">
        <v>0</v>
      </c>
    </row>
    <row r="24" spans="1:6" x14ac:dyDescent="0.25">
      <c r="A24" s="13" t="s">
        <v>413</v>
      </c>
      <c r="B24" s="117">
        <v>3765.86</v>
      </c>
      <c r="C24" s="117">
        <v>4650</v>
      </c>
      <c r="D24" s="117">
        <v>8000</v>
      </c>
      <c r="E24" s="117">
        <v>8000</v>
      </c>
      <c r="F24" s="117">
        <v>8000</v>
      </c>
    </row>
    <row r="25" spans="1:6" x14ac:dyDescent="0.25">
      <c r="A25" s="13" t="s">
        <v>414</v>
      </c>
      <c r="B25" s="117">
        <v>1883558.15</v>
      </c>
      <c r="C25" s="117">
        <v>8531270.7899999991</v>
      </c>
      <c r="D25" s="117">
        <v>76300</v>
      </c>
      <c r="E25" s="117">
        <v>50000</v>
      </c>
      <c r="F25" s="117">
        <v>50000</v>
      </c>
    </row>
    <row r="26" spans="1:6" x14ac:dyDescent="0.25">
      <c r="A26" s="154" t="s">
        <v>249</v>
      </c>
      <c r="B26" s="117"/>
      <c r="C26" s="117"/>
      <c r="D26" s="117"/>
      <c r="E26" s="117"/>
      <c r="F26" s="117"/>
    </row>
    <row r="27" spans="1:6" x14ac:dyDescent="0.25">
      <c r="A27" s="13" t="s">
        <v>415</v>
      </c>
      <c r="B27" s="117">
        <v>1249202.57</v>
      </c>
      <c r="C27" s="117">
        <v>3661541.32</v>
      </c>
      <c r="D27" s="117"/>
      <c r="E27" s="117"/>
      <c r="F27" s="117"/>
    </row>
    <row r="28" spans="1:6" x14ac:dyDescent="0.25">
      <c r="A28" s="155" t="s">
        <v>263</v>
      </c>
      <c r="B28" s="64"/>
      <c r="C28" s="64"/>
      <c r="D28" s="64"/>
      <c r="E28" s="64"/>
      <c r="F28" s="64"/>
    </row>
    <row r="29" spans="1:6" ht="26.25" x14ac:dyDescent="0.25">
      <c r="A29" s="142" t="s">
        <v>264</v>
      </c>
      <c r="B29" s="143">
        <v>436928.13</v>
      </c>
      <c r="C29" s="64"/>
      <c r="D29" s="64"/>
      <c r="E29" s="64"/>
      <c r="F29" s="64"/>
    </row>
    <row r="31" spans="1:6" ht="15.75" customHeight="1" x14ac:dyDescent="0.25">
      <c r="A31" s="158" t="s">
        <v>50</v>
      </c>
      <c r="B31" s="158"/>
      <c r="C31" s="158"/>
      <c r="D31" s="158"/>
      <c r="E31" s="158"/>
      <c r="F31" s="158"/>
    </row>
    <row r="32" spans="1:6" ht="18" x14ac:dyDescent="0.25">
      <c r="A32" s="23"/>
      <c r="B32" s="23"/>
      <c r="C32" s="23"/>
      <c r="D32" s="23"/>
      <c r="E32" s="5"/>
      <c r="F32" s="5"/>
    </row>
    <row r="33" spans="1:6" ht="25.5" x14ac:dyDescent="0.25">
      <c r="A33" s="19" t="s">
        <v>51</v>
      </c>
      <c r="B33" s="18" t="s">
        <v>33</v>
      </c>
      <c r="C33" s="19" t="s">
        <v>34</v>
      </c>
      <c r="D33" s="19" t="s">
        <v>31</v>
      </c>
      <c r="E33" s="19" t="s">
        <v>25</v>
      </c>
      <c r="F33" s="19" t="s">
        <v>32</v>
      </c>
    </row>
    <row r="34" spans="1:6" x14ac:dyDescent="0.25">
      <c r="A34" s="39" t="s">
        <v>1</v>
      </c>
      <c r="B34" s="148">
        <f>SUM(B35:B54)</f>
        <v>5896698.2400000002</v>
      </c>
      <c r="C34" s="115">
        <f>SUM(C35:C56)</f>
        <v>19377628.099999998</v>
      </c>
      <c r="D34" s="115">
        <f t="shared" ref="D34:F34" si="0">SUM(D35:D54)</f>
        <v>4144402</v>
      </c>
      <c r="E34" s="115">
        <f t="shared" si="0"/>
        <v>5955362</v>
      </c>
      <c r="F34" s="115">
        <f t="shared" si="0"/>
        <v>5969062</v>
      </c>
    </row>
    <row r="35" spans="1:6" ht="15.75" customHeight="1" x14ac:dyDescent="0.25">
      <c r="A35" s="25" t="s">
        <v>54</v>
      </c>
      <c r="B35" s="149"/>
      <c r="C35" s="117"/>
      <c r="D35" s="117"/>
      <c r="E35" s="117"/>
      <c r="F35" s="117"/>
    </row>
    <row r="36" spans="1:6" x14ac:dyDescent="0.25">
      <c r="A36" s="12" t="s">
        <v>250</v>
      </c>
      <c r="B36" s="149">
        <v>255802</v>
      </c>
      <c r="C36" s="117">
        <v>255802</v>
      </c>
      <c r="D36" s="117">
        <v>255802</v>
      </c>
      <c r="E36" s="117">
        <v>255802</v>
      </c>
      <c r="F36" s="117">
        <v>255802</v>
      </c>
    </row>
    <row r="37" spans="1:6" ht="25.5" x14ac:dyDescent="0.25">
      <c r="A37" s="109" t="s">
        <v>259</v>
      </c>
      <c r="B37" s="149">
        <v>441898.82</v>
      </c>
      <c r="C37" s="117">
        <v>1020000</v>
      </c>
      <c r="D37" s="117">
        <v>444000</v>
      </c>
      <c r="E37" s="117">
        <v>3074860</v>
      </c>
      <c r="F37" s="117">
        <v>3043160</v>
      </c>
    </row>
    <row r="38" spans="1:6" x14ac:dyDescent="0.25">
      <c r="A38" s="12" t="s">
        <v>80</v>
      </c>
      <c r="B38" s="149"/>
      <c r="C38" s="117"/>
      <c r="D38" s="117"/>
      <c r="E38" s="117"/>
      <c r="F38" s="117"/>
    </row>
    <row r="39" spans="1:6" x14ac:dyDescent="0.25">
      <c r="A39" s="12" t="s">
        <v>251</v>
      </c>
      <c r="B39" s="149">
        <v>2599.75</v>
      </c>
      <c r="C39" s="117">
        <v>6291.07</v>
      </c>
      <c r="D39" s="117">
        <v>460300</v>
      </c>
      <c r="E39" s="117">
        <v>505700</v>
      </c>
      <c r="F39" s="117">
        <v>551100</v>
      </c>
    </row>
    <row r="40" spans="1:6" x14ac:dyDescent="0.25">
      <c r="A40" s="12" t="s">
        <v>80</v>
      </c>
      <c r="B40" s="149"/>
      <c r="C40" s="117"/>
      <c r="D40" s="117"/>
      <c r="E40" s="117"/>
      <c r="F40" s="117"/>
    </row>
    <row r="41" spans="1:6" x14ac:dyDescent="0.25">
      <c r="A41" s="12" t="s">
        <v>260</v>
      </c>
      <c r="B41" s="149">
        <v>780.54</v>
      </c>
      <c r="C41" s="117">
        <v>5000</v>
      </c>
      <c r="D41" s="117">
        <v>5000</v>
      </c>
      <c r="E41" s="117">
        <v>5000</v>
      </c>
      <c r="F41" s="117">
        <v>5000</v>
      </c>
    </row>
    <row r="42" spans="1:6" x14ac:dyDescent="0.25">
      <c r="A42" s="12">
        <v>3</v>
      </c>
      <c r="B42" s="149"/>
      <c r="C42" s="117"/>
      <c r="D42" s="117"/>
      <c r="E42" s="117"/>
      <c r="F42" s="117"/>
    </row>
    <row r="43" spans="1:6" x14ac:dyDescent="0.25">
      <c r="A43" s="12" t="s">
        <v>252</v>
      </c>
      <c r="B43" s="149">
        <v>49.77</v>
      </c>
      <c r="C43" s="117">
        <v>20</v>
      </c>
      <c r="D43" s="117">
        <v>5000</v>
      </c>
      <c r="E43" s="117">
        <v>5000</v>
      </c>
      <c r="F43" s="117">
        <v>5000</v>
      </c>
    </row>
    <row r="44" spans="1:6" x14ac:dyDescent="0.25">
      <c r="A44" s="12">
        <v>3</v>
      </c>
      <c r="B44" s="149"/>
      <c r="C44" s="117"/>
      <c r="D44" s="117"/>
      <c r="E44" s="117"/>
      <c r="F44" s="117"/>
    </row>
    <row r="45" spans="1:6" x14ac:dyDescent="0.25">
      <c r="A45" s="12" t="s">
        <v>253</v>
      </c>
      <c r="B45" s="149">
        <v>1518026.32</v>
      </c>
      <c r="C45" s="117">
        <v>5893052.9199999999</v>
      </c>
      <c r="D45" s="117">
        <v>2890000</v>
      </c>
      <c r="E45" s="117">
        <v>2051000</v>
      </c>
      <c r="F45" s="117">
        <v>2051000</v>
      </c>
    </row>
    <row r="46" spans="1:6" x14ac:dyDescent="0.25">
      <c r="A46" s="12" t="s">
        <v>80</v>
      </c>
      <c r="B46" s="149"/>
      <c r="C46" s="117"/>
      <c r="D46" s="117"/>
      <c r="E46" s="117"/>
      <c r="F46" s="117"/>
    </row>
    <row r="47" spans="1:6" x14ac:dyDescent="0.25">
      <c r="A47" s="12" t="s">
        <v>255</v>
      </c>
      <c r="B47" s="149">
        <v>0</v>
      </c>
      <c r="C47" s="117">
        <v>0</v>
      </c>
      <c r="D47" s="117">
        <v>0</v>
      </c>
      <c r="E47" s="117">
        <v>0</v>
      </c>
      <c r="F47" s="117">
        <v>0</v>
      </c>
    </row>
    <row r="48" spans="1:6" x14ac:dyDescent="0.25">
      <c r="A48" s="12"/>
      <c r="B48" s="149"/>
      <c r="C48" s="117"/>
      <c r="D48" s="117"/>
      <c r="E48" s="117"/>
      <c r="F48" s="117"/>
    </row>
    <row r="49" spans="1:6" x14ac:dyDescent="0.25">
      <c r="A49" s="12" t="s">
        <v>254</v>
      </c>
      <c r="B49" s="149">
        <v>3765.86</v>
      </c>
      <c r="C49" s="117">
        <v>4650</v>
      </c>
      <c r="D49" s="117">
        <v>8000</v>
      </c>
      <c r="E49" s="117">
        <v>8000</v>
      </c>
      <c r="F49" s="117">
        <v>8000</v>
      </c>
    </row>
    <row r="50" spans="1:6" x14ac:dyDescent="0.25">
      <c r="A50" s="12">
        <v>3</v>
      </c>
      <c r="B50" s="149"/>
      <c r="C50" s="117"/>
      <c r="D50" s="117"/>
      <c r="E50" s="117"/>
      <c r="F50" s="117"/>
    </row>
    <row r="51" spans="1:6" x14ac:dyDescent="0.25">
      <c r="A51" s="12" t="s">
        <v>256</v>
      </c>
      <c r="B51" s="149">
        <v>2424572.61</v>
      </c>
      <c r="C51" s="117">
        <v>8398564.5899999999</v>
      </c>
      <c r="D51" s="117">
        <v>76300</v>
      </c>
      <c r="E51" s="117">
        <v>50000</v>
      </c>
      <c r="F51" s="117">
        <v>50000</v>
      </c>
    </row>
    <row r="52" spans="1:6" x14ac:dyDescent="0.25">
      <c r="A52" s="12" t="s">
        <v>80</v>
      </c>
      <c r="B52" s="149"/>
      <c r="C52" s="117"/>
      <c r="D52" s="117"/>
      <c r="E52" s="117"/>
      <c r="F52" s="117"/>
    </row>
    <row r="53" spans="1:6" ht="25.5" x14ac:dyDescent="0.25">
      <c r="A53" s="109" t="s">
        <v>257</v>
      </c>
      <c r="B53" s="149">
        <v>1249202.57</v>
      </c>
      <c r="C53" s="117">
        <v>3661541.32</v>
      </c>
      <c r="D53" s="117"/>
      <c r="E53" s="117"/>
      <c r="F53" s="117"/>
    </row>
    <row r="54" spans="1:6" x14ac:dyDescent="0.25">
      <c r="A54" s="12">
        <v>42</v>
      </c>
      <c r="B54" s="150"/>
      <c r="C54" s="117"/>
      <c r="D54" s="117"/>
      <c r="E54" s="117"/>
      <c r="F54" s="117"/>
    </row>
    <row r="55" spans="1:6" ht="26.25" x14ac:dyDescent="0.25">
      <c r="A55" s="140" t="s">
        <v>267</v>
      </c>
      <c r="B55" s="64"/>
      <c r="C55" s="143">
        <v>132706.20000000001</v>
      </c>
      <c r="D55" s="64"/>
      <c r="E55" s="64"/>
      <c r="F55" s="64"/>
    </row>
  </sheetData>
  <mergeCells count="5">
    <mergeCell ref="A1:F1"/>
    <mergeCell ref="A3:F3"/>
    <mergeCell ref="A5:F5"/>
    <mergeCell ref="A7:F7"/>
    <mergeCell ref="A31:F3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5"/>
  <sheetViews>
    <sheetView workbookViewId="0">
      <selection activeCell="I9" sqref="I9"/>
    </sheetView>
  </sheetViews>
  <sheetFormatPr defaultRowHeight="15" x14ac:dyDescent="0.25"/>
  <cols>
    <col min="1" max="1" width="7.42578125" bestFit="1" customWidth="1"/>
    <col min="2" max="2" width="25.85546875" style="79" customWidth="1"/>
    <col min="3" max="3" width="43.85546875" customWidth="1"/>
    <col min="4" max="9" width="25.28515625" customWidth="1"/>
  </cols>
  <sheetData>
    <row r="1" spans="1:14" ht="42" customHeight="1" x14ac:dyDescent="0.25">
      <c r="A1" s="158" t="s">
        <v>30</v>
      </c>
      <c r="B1" s="158"/>
      <c r="C1" s="158"/>
      <c r="D1" s="158"/>
      <c r="E1" s="158"/>
      <c r="F1" s="158"/>
      <c r="G1" s="158"/>
      <c r="H1" s="158"/>
      <c r="I1" s="158"/>
    </row>
    <row r="2" spans="1:14" ht="18" x14ac:dyDescent="0.25">
      <c r="A2" s="4"/>
      <c r="B2" s="23"/>
      <c r="C2" s="4"/>
      <c r="D2" s="4"/>
      <c r="E2" s="5"/>
      <c r="F2" s="5"/>
      <c r="G2" s="5"/>
      <c r="H2" s="5"/>
      <c r="I2" s="5"/>
    </row>
    <row r="3" spans="1:14" ht="18" customHeight="1" x14ac:dyDescent="0.25">
      <c r="A3" s="158" t="s">
        <v>17</v>
      </c>
      <c r="B3" s="160"/>
      <c r="C3" s="160"/>
      <c r="D3" s="160"/>
      <c r="E3" s="160"/>
      <c r="F3" s="160"/>
      <c r="G3" s="160"/>
      <c r="H3" s="160"/>
      <c r="I3" s="160"/>
    </row>
    <row r="4" spans="1:14" ht="18" x14ac:dyDescent="0.25">
      <c r="A4" s="23"/>
      <c r="B4" s="23"/>
      <c r="C4" s="23"/>
    </row>
    <row r="5" spans="1:14" x14ac:dyDescent="0.25">
      <c r="A5" s="180" t="s">
        <v>19</v>
      </c>
      <c r="B5" s="181"/>
      <c r="C5" s="62"/>
      <c r="D5" s="63" t="s">
        <v>36</v>
      </c>
      <c r="E5" s="63" t="s">
        <v>34</v>
      </c>
      <c r="F5" s="63" t="s">
        <v>31</v>
      </c>
      <c r="G5" s="63" t="s">
        <v>120</v>
      </c>
      <c r="H5" s="63" t="s">
        <v>119</v>
      </c>
    </row>
    <row r="6" spans="1:14" ht="30" x14ac:dyDescent="0.25">
      <c r="A6" s="64"/>
      <c r="B6" s="89" t="s">
        <v>73</v>
      </c>
      <c r="C6" s="88" t="s">
        <v>74</v>
      </c>
      <c r="D6" s="64"/>
      <c r="E6" s="64"/>
      <c r="F6" s="64"/>
      <c r="G6" s="64"/>
      <c r="H6" s="64"/>
    </row>
    <row r="7" spans="1:14" ht="30" x14ac:dyDescent="0.25">
      <c r="A7" s="64"/>
      <c r="B7" s="89" t="s">
        <v>75</v>
      </c>
      <c r="C7" s="88" t="s">
        <v>76</v>
      </c>
      <c r="D7" s="62" t="s">
        <v>77</v>
      </c>
      <c r="E7" s="62" t="s">
        <v>77</v>
      </c>
      <c r="F7" s="62" t="s">
        <v>77</v>
      </c>
      <c r="G7" s="62" t="s">
        <v>77</v>
      </c>
      <c r="H7" s="62" t="s">
        <v>77</v>
      </c>
    </row>
    <row r="8" spans="1:14" x14ac:dyDescent="0.25">
      <c r="A8" s="64"/>
      <c r="B8" s="90" t="s">
        <v>78</v>
      </c>
      <c r="C8" s="86" t="s">
        <v>79</v>
      </c>
      <c r="D8" s="65"/>
      <c r="E8" s="65"/>
      <c r="F8" s="65"/>
      <c r="G8" s="65"/>
      <c r="H8" s="65"/>
    </row>
    <row r="9" spans="1:14" x14ac:dyDescent="0.25">
      <c r="A9" s="66" t="s">
        <v>80</v>
      </c>
      <c r="B9" s="91" t="s">
        <v>81</v>
      </c>
      <c r="C9" s="67"/>
      <c r="D9" s="69">
        <f>SUM(D10+D40)</f>
        <v>255801.99999999994</v>
      </c>
      <c r="E9" s="69">
        <f>SUM(E10+E40)</f>
        <v>255802</v>
      </c>
      <c r="F9" s="69">
        <f>SUM(F10+F40)</f>
        <v>255802</v>
      </c>
      <c r="G9" s="69">
        <f>SUM(G10+G40)</f>
        <v>255802</v>
      </c>
      <c r="H9" s="69">
        <f>SUM(H10+H40)</f>
        <v>255802</v>
      </c>
    </row>
    <row r="10" spans="1:14" x14ac:dyDescent="0.25">
      <c r="A10" s="70">
        <v>3</v>
      </c>
      <c r="B10" s="70" t="s">
        <v>10</v>
      </c>
      <c r="C10" s="70"/>
      <c r="D10" s="72">
        <f>SUM(D11+D38)</f>
        <v>253425.22999999995</v>
      </c>
      <c r="E10" s="72">
        <f>SUM(E11+E38)</f>
        <v>252502</v>
      </c>
      <c r="F10" s="72">
        <f>SUM(F11+F38)</f>
        <v>250802</v>
      </c>
      <c r="G10" s="72">
        <f>SUM(G11+G38)</f>
        <v>250802</v>
      </c>
      <c r="H10" s="72">
        <f>SUM(H11+H38)</f>
        <v>250802</v>
      </c>
    </row>
    <row r="11" spans="1:14" x14ac:dyDescent="0.25">
      <c r="A11" s="73">
        <v>32</v>
      </c>
      <c r="B11" s="73" t="s">
        <v>20</v>
      </c>
      <c r="C11" s="75"/>
      <c r="D11" s="76">
        <f>SUM(D12:D37)</f>
        <v>251108.48999999996</v>
      </c>
      <c r="E11" s="76">
        <f>SUM(E12:E37)</f>
        <v>250102</v>
      </c>
      <c r="F11" s="76">
        <f>SUM(F12:F37)</f>
        <v>248202</v>
      </c>
      <c r="G11" s="76">
        <f>SUM(G12:G37)</f>
        <v>248202</v>
      </c>
      <c r="H11" s="76">
        <f>SUM(H12:H37)</f>
        <v>248202</v>
      </c>
    </row>
    <row r="12" spans="1:14" x14ac:dyDescent="0.25">
      <c r="A12" s="64" t="s">
        <v>268</v>
      </c>
      <c r="B12" s="92">
        <v>32119</v>
      </c>
      <c r="C12" s="64" t="s">
        <v>82</v>
      </c>
      <c r="D12" s="77">
        <v>8071.84</v>
      </c>
      <c r="E12" s="77">
        <v>7500</v>
      </c>
      <c r="F12" s="77">
        <v>9000</v>
      </c>
      <c r="G12" s="77">
        <v>9000</v>
      </c>
      <c r="H12" s="77">
        <v>9000</v>
      </c>
    </row>
    <row r="13" spans="1:14" x14ac:dyDescent="0.25">
      <c r="A13" s="64" t="s">
        <v>269</v>
      </c>
      <c r="B13" s="92">
        <v>32121</v>
      </c>
      <c r="C13" s="64" t="s">
        <v>83</v>
      </c>
      <c r="D13" s="77">
        <v>67919.12</v>
      </c>
      <c r="E13" s="77">
        <v>62000</v>
      </c>
      <c r="F13" s="77">
        <v>66000</v>
      </c>
      <c r="G13" s="77">
        <v>66000</v>
      </c>
      <c r="H13" s="77">
        <v>66000</v>
      </c>
    </row>
    <row r="14" spans="1:14" x14ac:dyDescent="0.25">
      <c r="A14" s="64" t="s">
        <v>270</v>
      </c>
      <c r="B14" s="92">
        <v>32131</v>
      </c>
      <c r="C14" s="64" t="s">
        <v>84</v>
      </c>
      <c r="D14" s="77">
        <v>1327.23</v>
      </c>
      <c r="E14" s="77">
        <v>3100</v>
      </c>
      <c r="F14" s="77">
        <v>4500</v>
      </c>
      <c r="G14" s="77">
        <v>4500</v>
      </c>
      <c r="H14" s="77">
        <v>4500</v>
      </c>
      <c r="K14" s="78"/>
      <c r="L14" s="78"/>
      <c r="M14" s="78"/>
      <c r="N14" s="78"/>
    </row>
    <row r="15" spans="1:14" x14ac:dyDescent="0.25">
      <c r="A15" s="64" t="s">
        <v>271</v>
      </c>
      <c r="B15" s="92">
        <v>32211</v>
      </c>
      <c r="C15" s="64" t="s">
        <v>85</v>
      </c>
      <c r="D15" s="77">
        <v>2654.46</v>
      </c>
      <c r="E15" s="77">
        <v>3500</v>
      </c>
      <c r="F15" s="77">
        <v>13000</v>
      </c>
      <c r="G15" s="77">
        <v>13000</v>
      </c>
      <c r="H15" s="77">
        <v>13000</v>
      </c>
      <c r="K15" s="182"/>
      <c r="L15" s="182"/>
      <c r="M15" s="182"/>
      <c r="N15" s="182"/>
    </row>
    <row r="16" spans="1:14" x14ac:dyDescent="0.25">
      <c r="A16" s="64" t="s">
        <v>272</v>
      </c>
      <c r="B16" s="92">
        <v>32219</v>
      </c>
      <c r="C16" s="64" t="s">
        <v>121</v>
      </c>
      <c r="D16" s="77">
        <v>8716.26</v>
      </c>
      <c r="E16" s="77">
        <v>8732</v>
      </c>
      <c r="F16" s="77">
        <v>16952</v>
      </c>
      <c r="G16" s="77">
        <v>16952</v>
      </c>
      <c r="H16" s="77">
        <v>16952</v>
      </c>
      <c r="K16" s="183"/>
      <c r="L16" s="183"/>
      <c r="M16" s="183"/>
      <c r="N16" s="183"/>
    </row>
    <row r="17" spans="1:14" x14ac:dyDescent="0.25">
      <c r="A17" s="64" t="s">
        <v>273</v>
      </c>
      <c r="B17" s="92">
        <v>32231</v>
      </c>
      <c r="C17" s="64" t="s">
        <v>122</v>
      </c>
      <c r="D17" s="77">
        <v>0</v>
      </c>
      <c r="E17" s="77">
        <v>3500</v>
      </c>
      <c r="F17" s="77">
        <v>5000</v>
      </c>
      <c r="G17" s="77">
        <v>5000</v>
      </c>
      <c r="H17" s="77">
        <v>5000</v>
      </c>
      <c r="K17" s="79"/>
      <c r="L17" s="183"/>
      <c r="M17" s="183"/>
      <c r="N17" s="183"/>
    </row>
    <row r="18" spans="1:14" x14ac:dyDescent="0.25">
      <c r="A18" s="64" t="s">
        <v>274</v>
      </c>
      <c r="B18" s="92">
        <v>32233</v>
      </c>
      <c r="C18" s="64" t="s">
        <v>87</v>
      </c>
      <c r="D18" s="77">
        <v>0</v>
      </c>
      <c r="E18" s="77">
        <v>3500</v>
      </c>
      <c r="F18" s="77">
        <v>12000</v>
      </c>
      <c r="G18" s="77">
        <v>12000</v>
      </c>
      <c r="H18" s="77">
        <v>12000</v>
      </c>
    </row>
    <row r="19" spans="1:14" x14ac:dyDescent="0.25">
      <c r="A19" s="64" t="s">
        <v>275</v>
      </c>
      <c r="B19" s="92">
        <v>32234</v>
      </c>
      <c r="C19" s="64" t="s">
        <v>123</v>
      </c>
      <c r="D19" s="77">
        <v>0</v>
      </c>
      <c r="E19" s="77">
        <v>0</v>
      </c>
      <c r="F19" s="77">
        <v>500</v>
      </c>
      <c r="G19" s="77">
        <v>500</v>
      </c>
      <c r="H19" s="77">
        <v>500</v>
      </c>
    </row>
    <row r="20" spans="1:14" x14ac:dyDescent="0.25">
      <c r="A20" s="64" t="s">
        <v>276</v>
      </c>
      <c r="B20" s="92">
        <v>32244</v>
      </c>
      <c r="C20" s="64" t="s">
        <v>124</v>
      </c>
      <c r="D20" s="77">
        <v>398.17</v>
      </c>
      <c r="E20" s="77">
        <v>400</v>
      </c>
      <c r="F20" s="77">
        <v>1500</v>
      </c>
      <c r="G20" s="77">
        <v>1500</v>
      </c>
      <c r="H20" s="77">
        <v>1500</v>
      </c>
    </row>
    <row r="21" spans="1:14" x14ac:dyDescent="0.25">
      <c r="A21" s="64" t="s">
        <v>277</v>
      </c>
      <c r="B21" s="92">
        <v>32251</v>
      </c>
      <c r="C21" s="64" t="s">
        <v>125</v>
      </c>
      <c r="D21" s="77">
        <v>638.52</v>
      </c>
      <c r="E21" s="77">
        <v>200</v>
      </c>
      <c r="F21" s="77">
        <v>2000</v>
      </c>
      <c r="G21" s="77">
        <v>2000</v>
      </c>
      <c r="H21" s="77">
        <v>2000</v>
      </c>
    </row>
    <row r="22" spans="1:14" x14ac:dyDescent="0.25">
      <c r="A22" s="64" t="s">
        <v>278</v>
      </c>
      <c r="B22" s="92">
        <v>32271</v>
      </c>
      <c r="C22" s="64" t="s">
        <v>126</v>
      </c>
      <c r="D22" s="77">
        <v>365.56</v>
      </c>
      <c r="E22" s="77">
        <v>550</v>
      </c>
      <c r="F22" s="77">
        <v>1500</v>
      </c>
      <c r="G22" s="77">
        <v>1500</v>
      </c>
      <c r="H22" s="77">
        <v>1500</v>
      </c>
    </row>
    <row r="23" spans="1:14" x14ac:dyDescent="0.25">
      <c r="A23" s="64" t="s">
        <v>279</v>
      </c>
      <c r="B23" s="92">
        <v>32311</v>
      </c>
      <c r="C23" s="64" t="s">
        <v>127</v>
      </c>
      <c r="D23" s="77">
        <v>1562.61</v>
      </c>
      <c r="E23" s="77">
        <v>2200</v>
      </c>
      <c r="F23" s="77">
        <v>12000</v>
      </c>
      <c r="G23" s="77">
        <v>12000</v>
      </c>
      <c r="H23" s="77">
        <v>12000</v>
      </c>
    </row>
    <row r="24" spans="1:14" x14ac:dyDescent="0.25">
      <c r="A24" s="64" t="s">
        <v>280</v>
      </c>
      <c r="B24" s="92">
        <v>32313</v>
      </c>
      <c r="C24" s="64" t="s">
        <v>128</v>
      </c>
      <c r="D24" s="77">
        <v>398.17</v>
      </c>
      <c r="E24" s="77">
        <v>600</v>
      </c>
      <c r="F24" s="77">
        <v>1500</v>
      </c>
      <c r="G24" s="77">
        <v>1500</v>
      </c>
      <c r="H24" s="77">
        <v>1500</v>
      </c>
    </row>
    <row r="25" spans="1:14" x14ac:dyDescent="0.25">
      <c r="A25" s="64" t="s">
        <v>281</v>
      </c>
      <c r="B25" s="92">
        <v>32329</v>
      </c>
      <c r="C25" s="64" t="s">
        <v>129</v>
      </c>
      <c r="D25" s="77">
        <v>3091.76</v>
      </c>
      <c r="E25" s="77">
        <v>28747</v>
      </c>
      <c r="F25" s="77">
        <v>62200</v>
      </c>
      <c r="G25" s="77">
        <v>62200</v>
      </c>
      <c r="H25" s="77">
        <v>62200</v>
      </c>
    </row>
    <row r="26" spans="1:14" x14ac:dyDescent="0.25">
      <c r="A26" s="64" t="s">
        <v>282</v>
      </c>
      <c r="B26" s="92">
        <v>32339</v>
      </c>
      <c r="C26" s="64" t="s">
        <v>130</v>
      </c>
      <c r="D26" s="77">
        <v>2510.4499999999998</v>
      </c>
      <c r="E26" s="77">
        <v>130</v>
      </c>
      <c r="F26" s="77">
        <v>300</v>
      </c>
      <c r="G26" s="77">
        <v>300</v>
      </c>
      <c r="H26" s="77">
        <v>300</v>
      </c>
    </row>
    <row r="27" spans="1:14" x14ac:dyDescent="0.25">
      <c r="A27" s="64" t="s">
        <v>283</v>
      </c>
      <c r="B27" s="92">
        <v>32349</v>
      </c>
      <c r="C27" s="64" t="s">
        <v>131</v>
      </c>
      <c r="D27" s="77">
        <v>3702.04</v>
      </c>
      <c r="E27" s="77">
        <v>3800</v>
      </c>
      <c r="F27" s="77">
        <v>15000</v>
      </c>
      <c r="G27" s="77">
        <v>15000</v>
      </c>
      <c r="H27" s="77">
        <v>15000</v>
      </c>
    </row>
    <row r="28" spans="1:14" x14ac:dyDescent="0.25">
      <c r="A28" s="64" t="s">
        <v>284</v>
      </c>
      <c r="B28" s="92">
        <v>32359</v>
      </c>
      <c r="C28" s="64" t="s">
        <v>132</v>
      </c>
      <c r="D28" s="77">
        <v>140822.85</v>
      </c>
      <c r="E28" s="77">
        <v>111903</v>
      </c>
      <c r="F28" s="77">
        <v>4000</v>
      </c>
      <c r="G28" s="77">
        <v>4000</v>
      </c>
      <c r="H28" s="77">
        <v>4000</v>
      </c>
    </row>
    <row r="29" spans="1:14" x14ac:dyDescent="0.25">
      <c r="A29" s="64" t="s">
        <v>285</v>
      </c>
      <c r="B29" s="92">
        <v>32361</v>
      </c>
      <c r="C29" s="64" t="s">
        <v>91</v>
      </c>
      <c r="D29" s="77">
        <v>4979.76</v>
      </c>
      <c r="E29" s="77">
        <v>4400</v>
      </c>
      <c r="F29" s="77">
        <v>4400</v>
      </c>
      <c r="G29" s="77">
        <v>4400</v>
      </c>
      <c r="H29" s="77">
        <v>4400</v>
      </c>
    </row>
    <row r="30" spans="1:14" x14ac:dyDescent="0.25">
      <c r="A30" s="64" t="s">
        <v>286</v>
      </c>
      <c r="B30" s="92">
        <v>32379</v>
      </c>
      <c r="C30" s="64" t="s">
        <v>133</v>
      </c>
      <c r="D30" s="77">
        <v>273.33</v>
      </c>
      <c r="E30" s="77">
        <v>350</v>
      </c>
      <c r="F30" s="77">
        <v>350</v>
      </c>
      <c r="G30" s="77">
        <v>350</v>
      </c>
      <c r="H30" s="77">
        <v>350</v>
      </c>
    </row>
    <row r="31" spans="1:14" x14ac:dyDescent="0.25">
      <c r="A31" s="64" t="s">
        <v>287</v>
      </c>
      <c r="B31" s="92">
        <v>32389</v>
      </c>
      <c r="C31" s="64" t="s">
        <v>134</v>
      </c>
      <c r="D31" s="77">
        <v>2709.5</v>
      </c>
      <c r="E31" s="77">
        <v>4000</v>
      </c>
      <c r="F31" s="77">
        <v>8500</v>
      </c>
      <c r="G31" s="77">
        <v>8500</v>
      </c>
      <c r="H31" s="77">
        <v>8500</v>
      </c>
    </row>
    <row r="32" spans="1:14" x14ac:dyDescent="0.25">
      <c r="A32" s="64" t="s">
        <v>288</v>
      </c>
      <c r="B32" s="92">
        <v>32391</v>
      </c>
      <c r="C32" s="64" t="s">
        <v>135</v>
      </c>
      <c r="D32" s="77">
        <v>612.49</v>
      </c>
      <c r="E32" s="77">
        <v>500</v>
      </c>
      <c r="F32" s="77">
        <v>1000</v>
      </c>
      <c r="G32" s="77">
        <v>1000</v>
      </c>
      <c r="H32" s="77">
        <v>1000</v>
      </c>
    </row>
    <row r="33" spans="1:8" x14ac:dyDescent="0.25">
      <c r="A33" s="64" t="s">
        <v>289</v>
      </c>
      <c r="B33" s="92">
        <v>32922</v>
      </c>
      <c r="C33" s="64" t="s">
        <v>136</v>
      </c>
      <c r="D33" s="77">
        <v>0</v>
      </c>
      <c r="E33" s="77">
        <v>0</v>
      </c>
      <c r="F33" s="77">
        <v>5000</v>
      </c>
      <c r="G33" s="77">
        <v>5000</v>
      </c>
      <c r="H33" s="77">
        <v>5000</v>
      </c>
    </row>
    <row r="34" spans="1:8" x14ac:dyDescent="0.25">
      <c r="A34" s="64" t="s">
        <v>290</v>
      </c>
      <c r="B34" s="92">
        <v>32931</v>
      </c>
      <c r="C34" s="64" t="s">
        <v>137</v>
      </c>
      <c r="D34" s="77">
        <v>0</v>
      </c>
      <c r="E34" s="77">
        <v>90</v>
      </c>
      <c r="F34" s="77">
        <v>500</v>
      </c>
      <c r="G34" s="77">
        <v>500</v>
      </c>
      <c r="H34" s="77">
        <v>500</v>
      </c>
    </row>
    <row r="35" spans="1:8" x14ac:dyDescent="0.25">
      <c r="A35" s="64" t="s">
        <v>291</v>
      </c>
      <c r="B35" s="92">
        <v>32941</v>
      </c>
      <c r="C35" s="64" t="s">
        <v>138</v>
      </c>
      <c r="D35" s="77">
        <v>179.18</v>
      </c>
      <c r="E35" s="77">
        <v>200</v>
      </c>
      <c r="F35" s="77">
        <v>200</v>
      </c>
      <c r="G35" s="77">
        <v>200</v>
      </c>
      <c r="H35" s="77">
        <v>200</v>
      </c>
    </row>
    <row r="36" spans="1:8" x14ac:dyDescent="0.25">
      <c r="A36" s="64" t="s">
        <v>292</v>
      </c>
      <c r="B36" s="92">
        <v>32952</v>
      </c>
      <c r="C36" s="64" t="s">
        <v>139</v>
      </c>
      <c r="D36" s="77">
        <v>42.47</v>
      </c>
      <c r="E36" s="77">
        <v>100</v>
      </c>
      <c r="F36" s="77">
        <v>100</v>
      </c>
      <c r="G36" s="77">
        <v>100</v>
      </c>
      <c r="H36" s="77">
        <v>100</v>
      </c>
    </row>
    <row r="37" spans="1:8" x14ac:dyDescent="0.25">
      <c r="A37" s="64" t="s">
        <v>293</v>
      </c>
      <c r="B37" s="92">
        <v>32999</v>
      </c>
      <c r="C37" s="64" t="s">
        <v>140</v>
      </c>
      <c r="D37" s="77">
        <v>132.72</v>
      </c>
      <c r="E37" s="77">
        <v>100</v>
      </c>
      <c r="F37" s="77">
        <v>1200</v>
      </c>
      <c r="G37" s="77">
        <v>1200</v>
      </c>
      <c r="H37" s="77">
        <v>1200</v>
      </c>
    </row>
    <row r="38" spans="1:8" x14ac:dyDescent="0.25">
      <c r="A38" s="74">
        <v>34</v>
      </c>
      <c r="B38" s="73" t="s">
        <v>92</v>
      </c>
      <c r="C38" s="74"/>
      <c r="D38" s="80">
        <f>SUM(D39)</f>
        <v>2316.7399999999998</v>
      </c>
      <c r="E38" s="80">
        <f>SUM(E39)</f>
        <v>2400</v>
      </c>
      <c r="F38" s="80">
        <f>SUM(F39)</f>
        <v>2600</v>
      </c>
      <c r="G38" s="80">
        <f>SUM(G39)</f>
        <v>2600</v>
      </c>
      <c r="H38" s="80">
        <f>SUM(H39)</f>
        <v>2600</v>
      </c>
    </row>
    <row r="39" spans="1:8" x14ac:dyDescent="0.25">
      <c r="A39" s="64" t="s">
        <v>294</v>
      </c>
      <c r="B39" s="92">
        <v>34311</v>
      </c>
      <c r="C39" s="64" t="s">
        <v>93</v>
      </c>
      <c r="D39" s="77">
        <v>2316.7399999999998</v>
      </c>
      <c r="E39" s="77">
        <v>2400</v>
      </c>
      <c r="F39" s="77">
        <v>2600</v>
      </c>
      <c r="G39" s="77">
        <v>2600</v>
      </c>
      <c r="H39" s="77">
        <v>2600</v>
      </c>
    </row>
    <row r="40" spans="1:8" x14ac:dyDescent="0.25">
      <c r="A40" s="81">
        <v>4</v>
      </c>
      <c r="B40" s="93" t="s">
        <v>94</v>
      </c>
      <c r="C40" s="81"/>
      <c r="D40" s="82">
        <f>SUM(D41:D43)</f>
        <v>2376.77</v>
      </c>
      <c r="E40" s="82">
        <f>SUM(E41:E42)</f>
        <v>3300</v>
      </c>
      <c r="F40" s="82">
        <f>SUM(F41:F42)</f>
        <v>5000</v>
      </c>
      <c r="G40" s="82">
        <f t="shared" ref="G40:H40" si="0">SUM(G41:G42)</f>
        <v>5000</v>
      </c>
      <c r="H40" s="82">
        <f t="shared" si="0"/>
        <v>5000</v>
      </c>
    </row>
    <row r="41" spans="1:8" x14ac:dyDescent="0.25">
      <c r="A41" s="64" t="s">
        <v>295</v>
      </c>
      <c r="B41" s="92">
        <v>42273</v>
      </c>
      <c r="C41" s="61" t="s">
        <v>28</v>
      </c>
      <c r="D41" s="77">
        <v>2078.14</v>
      </c>
      <c r="E41" s="77">
        <v>3300</v>
      </c>
      <c r="F41" s="77">
        <v>5000</v>
      </c>
      <c r="G41" s="77">
        <v>5000</v>
      </c>
      <c r="H41" s="77">
        <v>5000</v>
      </c>
    </row>
    <row r="42" spans="1:8" x14ac:dyDescent="0.25">
      <c r="A42" s="64" t="s">
        <v>296</v>
      </c>
      <c r="B42" s="92">
        <v>42621</v>
      </c>
      <c r="C42" s="64" t="s">
        <v>141</v>
      </c>
      <c r="D42" s="77"/>
      <c r="E42" s="77">
        <v>0</v>
      </c>
      <c r="F42" s="77">
        <v>0</v>
      </c>
      <c r="G42" s="77">
        <v>0</v>
      </c>
      <c r="H42" s="77">
        <v>0</v>
      </c>
    </row>
    <row r="43" spans="1:8" x14ac:dyDescent="0.25">
      <c r="A43" s="151" t="s">
        <v>297</v>
      </c>
      <c r="B43" s="87">
        <v>42122</v>
      </c>
      <c r="C43" s="78" t="s">
        <v>210</v>
      </c>
      <c r="D43" s="83">
        <v>298.63</v>
      </c>
      <c r="E43" s="83"/>
      <c r="F43" s="83"/>
      <c r="G43" s="83"/>
      <c r="H43" s="83"/>
    </row>
    <row r="44" spans="1:8" x14ac:dyDescent="0.25">
      <c r="A44" s="180" t="s">
        <v>19</v>
      </c>
      <c r="B44" s="181"/>
      <c r="C44" s="62"/>
      <c r="D44" s="84"/>
      <c r="E44" s="84"/>
      <c r="F44" s="84"/>
      <c r="G44" s="84"/>
      <c r="H44" s="84"/>
    </row>
    <row r="45" spans="1:8" x14ac:dyDescent="0.25">
      <c r="A45" s="64"/>
      <c r="B45" s="89" t="s">
        <v>96</v>
      </c>
      <c r="C45" s="85" t="s">
        <v>97</v>
      </c>
      <c r="D45" s="77"/>
      <c r="E45" s="77"/>
      <c r="F45" s="77"/>
      <c r="G45" s="77"/>
      <c r="H45" s="77"/>
    </row>
    <row r="46" spans="1:8" x14ac:dyDescent="0.25">
      <c r="A46" s="64"/>
      <c r="B46" s="89" t="s">
        <v>302</v>
      </c>
      <c r="C46" s="85" t="s">
        <v>98</v>
      </c>
      <c r="D46" s="62" t="s">
        <v>77</v>
      </c>
      <c r="E46" s="62" t="s">
        <v>77</v>
      </c>
      <c r="F46" s="62" t="s">
        <v>77</v>
      </c>
      <c r="G46" s="62"/>
      <c r="H46" s="62"/>
    </row>
    <row r="47" spans="1:8" x14ac:dyDescent="0.25">
      <c r="A47" s="64"/>
      <c r="B47" s="90" t="s">
        <v>99</v>
      </c>
      <c r="C47" s="86" t="s">
        <v>100</v>
      </c>
      <c r="D47" s="63" t="s">
        <v>36</v>
      </c>
      <c r="E47" s="63" t="s">
        <v>34</v>
      </c>
      <c r="F47" s="63" t="s">
        <v>31</v>
      </c>
      <c r="G47" s="63" t="s">
        <v>120</v>
      </c>
      <c r="H47" s="63" t="s">
        <v>119</v>
      </c>
    </row>
    <row r="48" spans="1:8" x14ac:dyDescent="0.25">
      <c r="A48" s="66" t="s">
        <v>80</v>
      </c>
      <c r="B48" s="91" t="s">
        <v>81</v>
      </c>
      <c r="C48" s="67"/>
      <c r="D48" s="68">
        <f>D49+D77</f>
        <v>6723.1999999999989</v>
      </c>
      <c r="E48" s="68">
        <f t="shared" ref="E48:H48" si="1">E49+E77</f>
        <v>6291.07</v>
      </c>
      <c r="F48" s="68">
        <f t="shared" si="1"/>
        <v>460300</v>
      </c>
      <c r="G48" s="68">
        <f t="shared" si="1"/>
        <v>505700</v>
      </c>
      <c r="H48" s="68">
        <f t="shared" si="1"/>
        <v>551100</v>
      </c>
    </row>
    <row r="49" spans="1:14" x14ac:dyDescent="0.25">
      <c r="A49" s="70">
        <v>3</v>
      </c>
      <c r="B49" s="70" t="s">
        <v>10</v>
      </c>
      <c r="C49" s="70"/>
      <c r="D49" s="71">
        <f>D50+D51+D75</f>
        <v>6258.7999999999993</v>
      </c>
      <c r="E49" s="71">
        <f t="shared" ref="E49:H49" si="2">E50+E51+E75</f>
        <v>6000</v>
      </c>
      <c r="F49" s="71">
        <f t="shared" si="2"/>
        <v>459400</v>
      </c>
      <c r="G49" s="71">
        <f t="shared" si="2"/>
        <v>504800</v>
      </c>
      <c r="H49" s="71">
        <f t="shared" si="2"/>
        <v>550200</v>
      </c>
    </row>
    <row r="50" spans="1:14" x14ac:dyDescent="0.25">
      <c r="A50" s="125">
        <v>31</v>
      </c>
      <c r="B50" s="125" t="s">
        <v>11</v>
      </c>
      <c r="C50" s="123"/>
      <c r="D50" s="124">
        <f>SUM(D53:D55)</f>
        <v>0</v>
      </c>
      <c r="E50" s="124">
        <f t="shared" ref="E50:H50" si="3">SUM(E53:E55)</f>
        <v>0</v>
      </c>
      <c r="F50" s="124">
        <f t="shared" si="3"/>
        <v>263300</v>
      </c>
      <c r="G50" s="124">
        <f t="shared" si="3"/>
        <v>289630</v>
      </c>
      <c r="H50" s="124">
        <f t="shared" si="3"/>
        <v>315960</v>
      </c>
    </row>
    <row r="51" spans="1:14" x14ac:dyDescent="0.25">
      <c r="A51" s="73">
        <v>32</v>
      </c>
      <c r="B51" s="73" t="s">
        <v>20</v>
      </c>
      <c r="C51" s="74"/>
      <c r="D51" s="76">
        <f>SUM(D56:D74)</f>
        <v>6258.7999999999993</v>
      </c>
      <c r="E51" s="76">
        <f t="shared" ref="E51:H51" si="4">SUM(E56:E74)</f>
        <v>6000</v>
      </c>
      <c r="F51" s="76">
        <f t="shared" si="4"/>
        <v>196100</v>
      </c>
      <c r="G51" s="76">
        <f t="shared" si="4"/>
        <v>215170</v>
      </c>
      <c r="H51" s="76">
        <f t="shared" si="4"/>
        <v>234240</v>
      </c>
    </row>
    <row r="52" spans="1:14" x14ac:dyDescent="0.25">
      <c r="A52" s="73"/>
      <c r="B52" s="73"/>
      <c r="C52" s="74"/>
      <c r="D52" s="76"/>
      <c r="E52" s="76"/>
      <c r="F52" s="76"/>
      <c r="G52" s="76"/>
      <c r="H52" s="76"/>
    </row>
    <row r="53" spans="1:14" x14ac:dyDescent="0.25">
      <c r="A53" s="64" t="s">
        <v>303</v>
      </c>
      <c r="B53" s="92">
        <v>31219</v>
      </c>
      <c r="C53" s="64" t="s">
        <v>142</v>
      </c>
      <c r="D53" s="77">
        <v>0</v>
      </c>
      <c r="E53" s="77">
        <v>0</v>
      </c>
      <c r="F53" s="77">
        <v>218300</v>
      </c>
      <c r="G53" s="77">
        <v>240130</v>
      </c>
      <c r="H53" s="77">
        <v>261960</v>
      </c>
    </row>
    <row r="54" spans="1:14" x14ac:dyDescent="0.25">
      <c r="A54" s="64" t="s">
        <v>304</v>
      </c>
      <c r="B54" s="92">
        <v>31321</v>
      </c>
      <c r="C54" s="64" t="s">
        <v>143</v>
      </c>
      <c r="D54" s="77">
        <v>0</v>
      </c>
      <c r="E54" s="77">
        <v>0</v>
      </c>
      <c r="F54" s="77">
        <v>45000</v>
      </c>
      <c r="G54" s="77">
        <v>49500</v>
      </c>
      <c r="H54" s="77">
        <v>54000</v>
      </c>
    </row>
    <row r="55" spans="1:14" x14ac:dyDescent="0.25">
      <c r="A55" s="64" t="s">
        <v>305</v>
      </c>
      <c r="B55" s="92">
        <v>31332</v>
      </c>
      <c r="C55" s="64" t="s">
        <v>144</v>
      </c>
      <c r="D55" s="77">
        <v>0</v>
      </c>
      <c r="E55" s="77">
        <v>0</v>
      </c>
      <c r="F55" s="77">
        <v>0</v>
      </c>
      <c r="G55" s="77">
        <v>0</v>
      </c>
      <c r="H55" s="77">
        <v>0</v>
      </c>
      <c r="K55" s="78"/>
      <c r="L55" s="78"/>
      <c r="M55" s="78"/>
      <c r="N55" s="78"/>
    </row>
    <row r="56" spans="1:14" x14ac:dyDescent="0.25">
      <c r="A56" s="64" t="s">
        <v>306</v>
      </c>
      <c r="B56" s="92">
        <v>32119</v>
      </c>
      <c r="C56" s="64" t="s">
        <v>145</v>
      </c>
      <c r="D56" s="77">
        <v>297.3</v>
      </c>
      <c r="E56" s="77">
        <v>100</v>
      </c>
      <c r="F56" s="77">
        <v>1600</v>
      </c>
      <c r="G56" s="77">
        <v>1760</v>
      </c>
      <c r="H56" s="77">
        <v>1920</v>
      </c>
      <c r="K56" s="78"/>
      <c r="L56" s="78"/>
      <c r="M56" s="78"/>
      <c r="N56" s="78"/>
    </row>
    <row r="57" spans="1:14" x14ac:dyDescent="0.25">
      <c r="A57" s="64" t="s">
        <v>307</v>
      </c>
      <c r="B57" s="92">
        <v>32131</v>
      </c>
      <c r="C57" s="64" t="s">
        <v>146</v>
      </c>
      <c r="D57" s="77">
        <v>896.87</v>
      </c>
      <c r="E57" s="77">
        <v>200</v>
      </c>
      <c r="F57" s="77">
        <v>5000</v>
      </c>
      <c r="G57" s="77">
        <v>5400</v>
      </c>
      <c r="H57" s="77">
        <v>5800</v>
      </c>
      <c r="K57" s="78"/>
      <c r="L57" s="78"/>
      <c r="M57" s="78"/>
      <c r="N57" s="78"/>
    </row>
    <row r="58" spans="1:14" x14ac:dyDescent="0.25">
      <c r="A58" s="64" t="s">
        <v>308</v>
      </c>
      <c r="B58" s="92">
        <v>32211</v>
      </c>
      <c r="C58" s="64" t="s">
        <v>85</v>
      </c>
      <c r="D58" s="77">
        <v>14.22</v>
      </c>
      <c r="E58" s="77">
        <v>100</v>
      </c>
      <c r="F58" s="77">
        <v>500</v>
      </c>
      <c r="G58" s="77">
        <v>500</v>
      </c>
      <c r="H58" s="77">
        <v>500</v>
      </c>
      <c r="K58" s="182"/>
      <c r="L58" s="182"/>
      <c r="M58" s="182"/>
      <c r="N58" s="182"/>
    </row>
    <row r="59" spans="1:14" x14ac:dyDescent="0.25">
      <c r="A59" s="64" t="s">
        <v>309</v>
      </c>
      <c r="B59" s="92">
        <v>32219</v>
      </c>
      <c r="C59" s="64" t="s">
        <v>147</v>
      </c>
      <c r="D59" s="77">
        <v>391.19</v>
      </c>
      <c r="E59" s="77">
        <v>140</v>
      </c>
      <c r="F59" s="77">
        <v>68000</v>
      </c>
      <c r="G59" s="77">
        <v>74800</v>
      </c>
      <c r="H59" s="77">
        <v>81600</v>
      </c>
      <c r="K59" s="183"/>
      <c r="L59" s="183"/>
      <c r="M59" s="183"/>
      <c r="N59" s="183"/>
    </row>
    <row r="60" spans="1:14" x14ac:dyDescent="0.25">
      <c r="A60" s="64" t="s">
        <v>310</v>
      </c>
      <c r="B60" s="92">
        <v>32231</v>
      </c>
      <c r="C60" s="64" t="s">
        <v>86</v>
      </c>
      <c r="D60" s="77">
        <v>1083.74</v>
      </c>
      <c r="E60" s="77">
        <v>3300</v>
      </c>
      <c r="F60" s="77">
        <v>500</v>
      </c>
      <c r="G60" s="77">
        <v>500</v>
      </c>
      <c r="H60" s="77">
        <v>500</v>
      </c>
      <c r="K60" s="79"/>
      <c r="L60" s="183"/>
      <c r="M60" s="183"/>
      <c r="N60" s="183"/>
    </row>
    <row r="61" spans="1:14" x14ac:dyDescent="0.25">
      <c r="A61" s="64" t="s">
        <v>311</v>
      </c>
      <c r="B61" s="92">
        <v>32233</v>
      </c>
      <c r="C61" s="64" t="s">
        <v>87</v>
      </c>
      <c r="D61" s="77">
        <v>0</v>
      </c>
      <c r="E61" s="77">
        <v>100</v>
      </c>
      <c r="F61" s="77">
        <v>500</v>
      </c>
      <c r="G61" s="77">
        <v>500</v>
      </c>
      <c r="H61" s="77">
        <v>500</v>
      </c>
    </row>
    <row r="62" spans="1:14" x14ac:dyDescent="0.25">
      <c r="A62" s="64" t="s">
        <v>312</v>
      </c>
      <c r="B62" s="92">
        <v>32234</v>
      </c>
      <c r="C62" s="64" t="s">
        <v>88</v>
      </c>
      <c r="D62" s="77">
        <v>0</v>
      </c>
      <c r="E62" s="77">
        <v>20</v>
      </c>
      <c r="F62" s="77">
        <v>100</v>
      </c>
      <c r="G62" s="77">
        <v>100</v>
      </c>
      <c r="H62" s="77">
        <v>100</v>
      </c>
    </row>
    <row r="63" spans="1:14" x14ac:dyDescent="0.25">
      <c r="A63" s="64" t="s">
        <v>313</v>
      </c>
      <c r="B63" s="92">
        <v>32244</v>
      </c>
      <c r="C63" s="64" t="s">
        <v>148</v>
      </c>
      <c r="D63" s="77">
        <v>10.62</v>
      </c>
      <c r="E63" s="77">
        <v>30</v>
      </c>
      <c r="F63" s="77">
        <v>43500</v>
      </c>
      <c r="G63" s="77">
        <v>47850</v>
      </c>
      <c r="H63" s="77">
        <v>52200</v>
      </c>
    </row>
    <row r="64" spans="1:14" x14ac:dyDescent="0.25">
      <c r="A64" s="64" t="s">
        <v>314</v>
      </c>
      <c r="B64" s="92">
        <v>32251</v>
      </c>
      <c r="C64" s="64" t="s">
        <v>89</v>
      </c>
      <c r="D64" s="77">
        <v>128.21</v>
      </c>
      <c r="E64" s="77">
        <v>50</v>
      </c>
      <c r="F64" s="77">
        <v>200</v>
      </c>
      <c r="G64" s="77">
        <v>200</v>
      </c>
      <c r="H64" s="77">
        <v>200</v>
      </c>
    </row>
    <row r="65" spans="1:8" x14ac:dyDescent="0.25">
      <c r="A65" s="64" t="s">
        <v>315</v>
      </c>
      <c r="B65" s="92">
        <v>32311</v>
      </c>
      <c r="C65" s="64" t="s">
        <v>149</v>
      </c>
      <c r="D65" s="77">
        <v>287.08999999999997</v>
      </c>
      <c r="E65" s="77">
        <v>50</v>
      </c>
      <c r="F65" s="77">
        <v>200</v>
      </c>
      <c r="G65" s="77">
        <v>200</v>
      </c>
      <c r="H65" s="77">
        <v>200</v>
      </c>
    </row>
    <row r="66" spans="1:8" x14ac:dyDescent="0.25">
      <c r="A66" s="64" t="s">
        <v>316</v>
      </c>
      <c r="B66" s="92">
        <v>32319</v>
      </c>
      <c r="C66" s="64" t="s">
        <v>150</v>
      </c>
      <c r="D66" s="77">
        <v>0</v>
      </c>
      <c r="E66" s="77">
        <v>40</v>
      </c>
      <c r="F66" s="77">
        <v>0</v>
      </c>
      <c r="G66" s="77">
        <v>0</v>
      </c>
      <c r="H66" s="77">
        <v>0</v>
      </c>
    </row>
    <row r="67" spans="1:8" x14ac:dyDescent="0.25">
      <c r="A67" s="64" t="s">
        <v>317</v>
      </c>
      <c r="B67" s="92">
        <v>32349</v>
      </c>
      <c r="C67" s="64" t="s">
        <v>131</v>
      </c>
      <c r="D67" s="77">
        <v>568.79999999999995</v>
      </c>
      <c r="E67" s="77">
        <v>1050</v>
      </c>
      <c r="F67" s="77">
        <v>200</v>
      </c>
      <c r="G67" s="77">
        <v>200</v>
      </c>
      <c r="H67" s="77">
        <v>200</v>
      </c>
    </row>
    <row r="68" spans="1:8" x14ac:dyDescent="0.25">
      <c r="A68" s="64" t="s">
        <v>318</v>
      </c>
      <c r="B68" s="92">
        <v>32379</v>
      </c>
      <c r="C68" s="64" t="s">
        <v>133</v>
      </c>
      <c r="D68" s="77">
        <v>0</v>
      </c>
      <c r="E68" s="77">
        <v>30</v>
      </c>
      <c r="F68" s="77">
        <v>26500</v>
      </c>
      <c r="G68" s="77">
        <v>29150</v>
      </c>
      <c r="H68" s="77">
        <v>31800</v>
      </c>
    </row>
    <row r="69" spans="1:8" x14ac:dyDescent="0.25">
      <c r="A69" s="64" t="s">
        <v>319</v>
      </c>
      <c r="B69" s="92">
        <v>32389</v>
      </c>
      <c r="C69" s="64" t="s">
        <v>134</v>
      </c>
      <c r="D69" s="77">
        <v>0</v>
      </c>
      <c r="E69" s="77">
        <v>40</v>
      </c>
      <c r="F69" s="77">
        <v>4000</v>
      </c>
      <c r="G69" s="77">
        <v>4390</v>
      </c>
      <c r="H69" s="77">
        <v>4780</v>
      </c>
    </row>
    <row r="70" spans="1:8" x14ac:dyDescent="0.25">
      <c r="A70" s="64" t="s">
        <v>320</v>
      </c>
      <c r="B70" s="92">
        <v>32391</v>
      </c>
      <c r="C70" s="64" t="s">
        <v>101</v>
      </c>
      <c r="D70" s="77">
        <v>0</v>
      </c>
      <c r="E70" s="77">
        <v>40</v>
      </c>
      <c r="F70" s="77">
        <v>100</v>
      </c>
      <c r="G70" s="77">
        <v>100</v>
      </c>
      <c r="H70" s="77">
        <v>100</v>
      </c>
    </row>
    <row r="71" spans="1:8" x14ac:dyDescent="0.25">
      <c r="A71" s="64" t="s">
        <v>321</v>
      </c>
      <c r="B71" s="92">
        <v>32399</v>
      </c>
      <c r="C71" s="64" t="s">
        <v>151</v>
      </c>
      <c r="D71" s="77">
        <v>3.19</v>
      </c>
      <c r="E71" s="77">
        <v>10</v>
      </c>
      <c r="F71" s="77">
        <v>26500</v>
      </c>
      <c r="G71" s="77">
        <v>29150</v>
      </c>
      <c r="H71" s="77">
        <v>31800</v>
      </c>
    </row>
    <row r="72" spans="1:8" x14ac:dyDescent="0.25">
      <c r="A72" s="64" t="s">
        <v>322</v>
      </c>
      <c r="B72" s="92">
        <v>32931</v>
      </c>
      <c r="C72" s="64" t="s">
        <v>152</v>
      </c>
      <c r="D72" s="77">
        <v>1007.63</v>
      </c>
      <c r="E72" s="77">
        <v>400</v>
      </c>
      <c r="F72" s="77">
        <v>2000</v>
      </c>
      <c r="G72" s="77">
        <v>2000</v>
      </c>
      <c r="H72" s="77">
        <v>2000</v>
      </c>
    </row>
    <row r="73" spans="1:8" x14ac:dyDescent="0.25">
      <c r="A73" s="64" t="s">
        <v>323</v>
      </c>
      <c r="B73" s="92">
        <v>32941</v>
      </c>
      <c r="C73" s="64" t="s">
        <v>138</v>
      </c>
      <c r="D73" s="77">
        <v>0</v>
      </c>
      <c r="E73" s="77">
        <v>0</v>
      </c>
      <c r="F73" s="77">
        <v>0</v>
      </c>
      <c r="G73" s="77">
        <v>0</v>
      </c>
      <c r="H73" s="77">
        <v>0</v>
      </c>
    </row>
    <row r="74" spans="1:8" x14ac:dyDescent="0.25">
      <c r="A74" s="64" t="s">
        <v>324</v>
      </c>
      <c r="B74" s="92">
        <v>32999</v>
      </c>
      <c r="C74" s="64" t="s">
        <v>102</v>
      </c>
      <c r="D74" s="77">
        <v>1569.94</v>
      </c>
      <c r="E74" s="77">
        <v>300</v>
      </c>
      <c r="F74" s="77">
        <v>16700</v>
      </c>
      <c r="G74" s="77">
        <v>18370</v>
      </c>
      <c r="H74" s="77">
        <v>20040</v>
      </c>
    </row>
    <row r="75" spans="1:8" x14ac:dyDescent="0.25">
      <c r="A75" s="74">
        <v>34</v>
      </c>
      <c r="B75" s="73" t="s">
        <v>92</v>
      </c>
      <c r="C75" s="74"/>
      <c r="D75" s="80">
        <f>SUM(D76)</f>
        <v>0</v>
      </c>
      <c r="E75" s="80">
        <f>SUM(E76)</f>
        <v>0</v>
      </c>
      <c r="F75" s="80">
        <f>SUM(F76)</f>
        <v>0</v>
      </c>
      <c r="G75" s="80">
        <f>SUM(G76)</f>
        <v>0</v>
      </c>
      <c r="H75" s="80">
        <f>SUM(H76)</f>
        <v>0</v>
      </c>
    </row>
    <row r="76" spans="1:8" x14ac:dyDescent="0.25">
      <c r="A76" s="64"/>
      <c r="B76" s="92">
        <v>34311</v>
      </c>
      <c r="C76" s="64" t="s">
        <v>93</v>
      </c>
      <c r="D76" s="77">
        <v>0</v>
      </c>
      <c r="E76" s="77">
        <v>0</v>
      </c>
      <c r="F76" s="77">
        <v>0</v>
      </c>
      <c r="G76" s="77">
        <v>0</v>
      </c>
      <c r="H76" s="77">
        <v>0</v>
      </c>
    </row>
    <row r="77" spans="1:8" x14ac:dyDescent="0.25">
      <c r="A77" s="81">
        <v>4</v>
      </c>
      <c r="B77" s="93" t="s">
        <v>94</v>
      </c>
      <c r="C77" s="81"/>
      <c r="D77" s="72">
        <f>SUM(D78:D81)</f>
        <v>464.4</v>
      </c>
      <c r="E77" s="72">
        <f>SUM(E78:E81)</f>
        <v>291.07</v>
      </c>
      <c r="F77" s="72">
        <f t="shared" ref="F77:H77" si="5">SUM(F78:F81)</f>
        <v>900</v>
      </c>
      <c r="G77" s="72">
        <f t="shared" si="5"/>
        <v>900</v>
      </c>
      <c r="H77" s="72">
        <f t="shared" si="5"/>
        <v>900</v>
      </c>
    </row>
    <row r="78" spans="1:8" x14ac:dyDescent="0.25">
      <c r="A78" s="64" t="s">
        <v>326</v>
      </c>
      <c r="B78" s="92">
        <v>42273</v>
      </c>
      <c r="C78" s="61" t="s">
        <v>28</v>
      </c>
      <c r="D78" s="77">
        <v>265.45</v>
      </c>
      <c r="E78" s="77">
        <v>0</v>
      </c>
      <c r="F78" s="77">
        <v>400</v>
      </c>
      <c r="G78" s="77">
        <v>400</v>
      </c>
      <c r="H78" s="77">
        <v>400</v>
      </c>
    </row>
    <row r="79" spans="1:8" x14ac:dyDescent="0.25">
      <c r="A79" s="64" t="s">
        <v>327</v>
      </c>
      <c r="B79" s="92">
        <v>42411</v>
      </c>
      <c r="C79" s="64" t="s">
        <v>95</v>
      </c>
      <c r="D79" s="77">
        <v>198.95</v>
      </c>
      <c r="E79" s="77">
        <v>200</v>
      </c>
      <c r="F79" s="77">
        <v>500</v>
      </c>
      <c r="G79" s="77">
        <v>500</v>
      </c>
      <c r="H79" s="77">
        <v>500</v>
      </c>
    </row>
    <row r="80" spans="1:8" x14ac:dyDescent="0.25">
      <c r="A80" s="64" t="s">
        <v>325</v>
      </c>
      <c r="B80" s="92">
        <v>42123</v>
      </c>
      <c r="C80" s="64" t="s">
        <v>329</v>
      </c>
      <c r="D80" s="77"/>
      <c r="E80" s="77"/>
      <c r="F80" s="77"/>
      <c r="G80" s="77"/>
      <c r="H80" s="77"/>
    </row>
    <row r="81" spans="1:8" x14ac:dyDescent="0.25">
      <c r="A81" s="64" t="s">
        <v>328</v>
      </c>
      <c r="B81" s="92">
        <v>92221</v>
      </c>
      <c r="C81" s="64" t="s">
        <v>301</v>
      </c>
      <c r="D81" s="77"/>
      <c r="E81" s="77">
        <v>91.07</v>
      </c>
      <c r="F81" s="77"/>
      <c r="G81" s="77"/>
      <c r="H81" s="77"/>
    </row>
    <row r="82" spans="1:8" x14ac:dyDescent="0.25">
      <c r="A82" s="180" t="s">
        <v>19</v>
      </c>
      <c r="B82" s="181"/>
      <c r="C82" s="62"/>
      <c r="D82" s="84"/>
      <c r="E82" s="84"/>
      <c r="F82" s="84"/>
      <c r="G82" s="84"/>
      <c r="H82" s="84"/>
    </row>
    <row r="83" spans="1:8" x14ac:dyDescent="0.25">
      <c r="A83" s="64"/>
      <c r="B83" s="89" t="s">
        <v>96</v>
      </c>
      <c r="C83" s="85" t="s">
        <v>97</v>
      </c>
      <c r="D83" s="77"/>
      <c r="E83" s="77"/>
      <c r="F83" s="77"/>
      <c r="G83" s="77"/>
      <c r="H83" s="77"/>
    </row>
    <row r="84" spans="1:8" x14ac:dyDescent="0.25">
      <c r="A84" s="64"/>
      <c r="B84" s="89" t="s">
        <v>302</v>
      </c>
      <c r="C84" s="85" t="s">
        <v>98</v>
      </c>
      <c r="D84" s="62" t="s">
        <v>77</v>
      </c>
      <c r="E84" s="62" t="s">
        <v>77</v>
      </c>
      <c r="F84" s="62" t="s">
        <v>77</v>
      </c>
      <c r="G84" s="62"/>
      <c r="H84" s="62"/>
    </row>
    <row r="85" spans="1:8" x14ac:dyDescent="0.25">
      <c r="A85" s="64"/>
      <c r="B85" s="90" t="s">
        <v>103</v>
      </c>
      <c r="C85" s="86" t="s">
        <v>104</v>
      </c>
      <c r="D85" s="63" t="s">
        <v>36</v>
      </c>
      <c r="E85" s="63" t="s">
        <v>34</v>
      </c>
      <c r="F85" s="63" t="s">
        <v>31</v>
      </c>
      <c r="G85" s="63" t="s">
        <v>120</v>
      </c>
      <c r="H85" s="63" t="s">
        <v>119</v>
      </c>
    </row>
    <row r="86" spans="1:8" x14ac:dyDescent="0.25">
      <c r="A86" s="66" t="s">
        <v>80</v>
      </c>
      <c r="B86" s="91" t="s">
        <v>81</v>
      </c>
      <c r="C86" s="67"/>
      <c r="D86" s="69">
        <f>SUM(D87+D99)</f>
        <v>3689.7000000000007</v>
      </c>
      <c r="E86" s="69">
        <f>SUM(E87+E99)</f>
        <v>20</v>
      </c>
      <c r="F86" s="69">
        <f t="shared" ref="F86:H86" si="6">SUM(F87+F99)</f>
        <v>5000</v>
      </c>
      <c r="G86" s="69">
        <f t="shared" si="6"/>
        <v>5000</v>
      </c>
      <c r="H86" s="69">
        <f t="shared" si="6"/>
        <v>5000</v>
      </c>
    </row>
    <row r="87" spans="1:8" x14ac:dyDescent="0.25">
      <c r="A87" s="70">
        <v>3</v>
      </c>
      <c r="B87" s="70" t="s">
        <v>10</v>
      </c>
      <c r="C87" s="70"/>
      <c r="D87" s="72">
        <f>SUM(D89+D97)</f>
        <v>3132.2600000000007</v>
      </c>
      <c r="E87" s="72">
        <f>SUM(E89+E97)</f>
        <v>20</v>
      </c>
      <c r="F87" s="72">
        <f t="shared" ref="F87:H87" si="7">SUM(F89+F97)</f>
        <v>3000</v>
      </c>
      <c r="G87" s="72">
        <f t="shared" si="7"/>
        <v>3000</v>
      </c>
      <c r="H87" s="72">
        <f t="shared" si="7"/>
        <v>3000</v>
      </c>
    </row>
    <row r="88" spans="1:8" x14ac:dyDescent="0.25">
      <c r="A88" s="123">
        <v>31</v>
      </c>
      <c r="B88" s="123" t="s">
        <v>11</v>
      </c>
      <c r="C88" s="123"/>
      <c r="D88" s="126"/>
      <c r="E88" s="126"/>
      <c r="F88" s="126"/>
      <c r="G88" s="126"/>
      <c r="H88" s="126"/>
    </row>
    <row r="89" spans="1:8" x14ac:dyDescent="0.25">
      <c r="A89" s="73">
        <v>32</v>
      </c>
      <c r="B89" s="73" t="s">
        <v>20</v>
      </c>
      <c r="C89" s="75"/>
      <c r="D89" s="80">
        <f>SUM(D90:D96)</f>
        <v>3132.2600000000007</v>
      </c>
      <c r="E89" s="80">
        <f>SUM(E90:E96)</f>
        <v>20</v>
      </c>
      <c r="F89" s="80">
        <f t="shared" ref="F89:H89" si="8">SUM(F90:F96)</f>
        <v>3000</v>
      </c>
      <c r="G89" s="80">
        <f t="shared" si="8"/>
        <v>3000</v>
      </c>
      <c r="H89" s="80">
        <f t="shared" si="8"/>
        <v>3000</v>
      </c>
    </row>
    <row r="90" spans="1:8" x14ac:dyDescent="0.25">
      <c r="A90" s="64" t="s">
        <v>330</v>
      </c>
      <c r="B90" s="92">
        <v>32211</v>
      </c>
      <c r="C90" s="64" t="s">
        <v>85</v>
      </c>
      <c r="D90" s="77">
        <v>1313.96</v>
      </c>
      <c r="E90" s="77">
        <v>0</v>
      </c>
      <c r="F90" s="77">
        <v>800</v>
      </c>
      <c r="G90" s="77">
        <v>800</v>
      </c>
      <c r="H90" s="77">
        <v>800</v>
      </c>
    </row>
    <row r="91" spans="1:8" x14ac:dyDescent="0.25">
      <c r="A91" s="64" t="s">
        <v>331</v>
      </c>
      <c r="B91" s="92">
        <v>32219</v>
      </c>
      <c r="C91" s="64" t="s">
        <v>153</v>
      </c>
      <c r="D91" s="77">
        <v>798.55</v>
      </c>
      <c r="E91" s="77">
        <v>0</v>
      </c>
      <c r="F91" s="77">
        <v>800</v>
      </c>
      <c r="G91" s="77">
        <v>800</v>
      </c>
      <c r="H91" s="77">
        <v>800</v>
      </c>
    </row>
    <row r="92" spans="1:8" x14ac:dyDescent="0.25">
      <c r="A92" s="64" t="s">
        <v>332</v>
      </c>
      <c r="B92" s="92">
        <v>32311</v>
      </c>
      <c r="C92" s="64" t="s">
        <v>149</v>
      </c>
      <c r="D92" s="77">
        <v>66.36</v>
      </c>
      <c r="E92" s="77">
        <v>0</v>
      </c>
      <c r="F92" s="77">
        <v>50</v>
      </c>
      <c r="G92" s="77">
        <v>50</v>
      </c>
      <c r="H92" s="77">
        <v>50</v>
      </c>
    </row>
    <row r="93" spans="1:8" x14ac:dyDescent="0.25">
      <c r="A93" s="64" t="s">
        <v>333</v>
      </c>
      <c r="B93" s="92">
        <v>32313</v>
      </c>
      <c r="C93" s="64" t="s">
        <v>90</v>
      </c>
      <c r="D93" s="77">
        <v>66.36</v>
      </c>
      <c r="E93" s="77">
        <v>0</v>
      </c>
      <c r="F93" s="77">
        <v>50</v>
      </c>
      <c r="G93" s="77">
        <v>50</v>
      </c>
      <c r="H93" s="77">
        <v>50</v>
      </c>
    </row>
    <row r="94" spans="1:8" x14ac:dyDescent="0.25">
      <c r="A94" s="64" t="s">
        <v>334</v>
      </c>
      <c r="B94" s="92">
        <v>32329</v>
      </c>
      <c r="C94" s="64" t="s">
        <v>154</v>
      </c>
      <c r="D94" s="77">
        <v>66.36</v>
      </c>
      <c r="E94" s="77">
        <v>0</v>
      </c>
      <c r="F94" s="77">
        <v>150</v>
      </c>
      <c r="G94" s="77">
        <v>150</v>
      </c>
      <c r="H94" s="77">
        <v>150</v>
      </c>
    </row>
    <row r="95" spans="1:8" x14ac:dyDescent="0.25">
      <c r="A95" s="64" t="s">
        <v>335</v>
      </c>
      <c r="B95" s="92">
        <v>32359</v>
      </c>
      <c r="C95" s="64" t="s">
        <v>155</v>
      </c>
      <c r="D95" s="77">
        <v>422.5</v>
      </c>
      <c r="E95" s="77">
        <v>0</v>
      </c>
      <c r="F95" s="77">
        <v>150</v>
      </c>
      <c r="G95" s="77">
        <v>150</v>
      </c>
      <c r="H95" s="77">
        <v>150</v>
      </c>
    </row>
    <row r="96" spans="1:8" x14ac:dyDescent="0.25">
      <c r="A96" s="64" t="s">
        <v>336</v>
      </c>
      <c r="B96" s="92">
        <v>32999</v>
      </c>
      <c r="C96" s="64" t="s">
        <v>102</v>
      </c>
      <c r="D96" s="77">
        <v>398.17</v>
      </c>
      <c r="E96" s="77">
        <v>20</v>
      </c>
      <c r="F96" s="77">
        <v>1000</v>
      </c>
      <c r="G96" s="77">
        <v>1000</v>
      </c>
      <c r="H96" s="77">
        <v>1000</v>
      </c>
    </row>
    <row r="97" spans="1:8" x14ac:dyDescent="0.25">
      <c r="A97" s="74">
        <v>34</v>
      </c>
      <c r="B97" s="73" t="s">
        <v>92</v>
      </c>
      <c r="C97" s="74"/>
      <c r="D97" s="80">
        <f>D98</f>
        <v>0</v>
      </c>
      <c r="E97" s="80">
        <f>E98</f>
        <v>0</v>
      </c>
      <c r="F97" s="80">
        <f t="shared" ref="F97:H97" si="9">F98</f>
        <v>0</v>
      </c>
      <c r="G97" s="80">
        <f t="shared" si="9"/>
        <v>0</v>
      </c>
      <c r="H97" s="80">
        <f t="shared" si="9"/>
        <v>0</v>
      </c>
    </row>
    <row r="98" spans="1:8" x14ac:dyDescent="0.25">
      <c r="A98" s="64"/>
      <c r="B98" s="92">
        <v>34311</v>
      </c>
      <c r="C98" s="64" t="s">
        <v>93</v>
      </c>
      <c r="D98" s="77">
        <v>0</v>
      </c>
      <c r="E98" s="101">
        <v>0</v>
      </c>
      <c r="F98" s="101">
        <v>0</v>
      </c>
      <c r="G98" s="101">
        <v>0</v>
      </c>
      <c r="H98" s="101">
        <v>0</v>
      </c>
    </row>
    <row r="99" spans="1:8" x14ac:dyDescent="0.25">
      <c r="A99" s="81">
        <v>4</v>
      </c>
      <c r="B99" s="93" t="s">
        <v>94</v>
      </c>
      <c r="C99" s="81"/>
      <c r="D99" s="72">
        <f>SUM(D100:D101)</f>
        <v>557.44000000000005</v>
      </c>
      <c r="E99" s="72">
        <f>SUM(E100:E101)</f>
        <v>0</v>
      </c>
      <c r="F99" s="72">
        <f>SUM(F100:F101)</f>
        <v>2000</v>
      </c>
      <c r="G99" s="72">
        <f t="shared" ref="G99:H99" si="10">SUM(G100:G101)</f>
        <v>2000</v>
      </c>
      <c r="H99" s="72">
        <f t="shared" si="10"/>
        <v>2000</v>
      </c>
    </row>
    <row r="100" spans="1:8" x14ac:dyDescent="0.25">
      <c r="A100" s="64" t="s">
        <v>337</v>
      </c>
      <c r="B100" s="92">
        <v>42273</v>
      </c>
      <c r="C100" s="61" t="s">
        <v>28</v>
      </c>
      <c r="D100" s="77">
        <v>557.44000000000005</v>
      </c>
      <c r="E100" s="101">
        <v>0</v>
      </c>
      <c r="F100" s="101">
        <v>2000</v>
      </c>
      <c r="G100" s="101">
        <v>2000</v>
      </c>
      <c r="H100" s="101">
        <v>2000</v>
      </c>
    </row>
    <row r="101" spans="1:8" x14ac:dyDescent="0.25">
      <c r="A101" s="64" t="s">
        <v>338</v>
      </c>
      <c r="B101" s="92">
        <v>92221</v>
      </c>
      <c r="C101" s="64" t="s">
        <v>301</v>
      </c>
      <c r="D101" s="77">
        <v>0</v>
      </c>
      <c r="E101" s="101">
        <v>0</v>
      </c>
      <c r="F101" s="101">
        <v>0</v>
      </c>
      <c r="G101" s="101">
        <v>0</v>
      </c>
      <c r="H101" s="101">
        <v>0</v>
      </c>
    </row>
    <row r="102" spans="1:8" x14ac:dyDescent="0.25">
      <c r="D102" s="83"/>
      <c r="E102" s="83"/>
      <c r="F102" s="83"/>
      <c r="G102" s="83"/>
      <c r="H102" s="83"/>
    </row>
    <row r="103" spans="1:8" x14ac:dyDescent="0.25">
      <c r="A103" s="180" t="s">
        <v>19</v>
      </c>
      <c r="B103" s="181"/>
      <c r="C103" s="62"/>
      <c r="D103" s="84"/>
      <c r="E103" s="84"/>
      <c r="F103" s="84"/>
      <c r="G103" s="84"/>
      <c r="H103" s="84"/>
    </row>
    <row r="104" spans="1:8" x14ac:dyDescent="0.25">
      <c r="A104" s="64"/>
      <c r="B104" s="89" t="s">
        <v>96</v>
      </c>
      <c r="C104" s="85" t="s">
        <v>105</v>
      </c>
      <c r="D104" s="77"/>
      <c r="E104" s="77"/>
      <c r="F104" s="77"/>
      <c r="G104" s="77"/>
      <c r="H104" s="77"/>
    </row>
    <row r="105" spans="1:8" x14ac:dyDescent="0.25">
      <c r="A105" s="64"/>
      <c r="B105" s="89" t="s">
        <v>302</v>
      </c>
      <c r="C105" s="85" t="s">
        <v>76</v>
      </c>
      <c r="D105" s="62" t="s">
        <v>77</v>
      </c>
      <c r="E105" s="62" t="s">
        <v>77</v>
      </c>
      <c r="F105" s="62" t="s">
        <v>77</v>
      </c>
      <c r="G105" s="62"/>
      <c r="H105" s="62"/>
    </row>
    <row r="106" spans="1:8" x14ac:dyDescent="0.25">
      <c r="A106" s="64"/>
      <c r="B106" s="90" t="s">
        <v>106</v>
      </c>
      <c r="C106" s="86" t="s">
        <v>107</v>
      </c>
      <c r="D106" s="63" t="s">
        <v>36</v>
      </c>
      <c r="E106" s="63" t="s">
        <v>34</v>
      </c>
      <c r="F106" s="63" t="s">
        <v>31</v>
      </c>
      <c r="G106" s="63" t="s">
        <v>120</v>
      </c>
      <c r="H106" s="63" t="s">
        <v>119</v>
      </c>
    </row>
    <row r="107" spans="1:8" x14ac:dyDescent="0.25">
      <c r="A107" s="66" t="s">
        <v>80</v>
      </c>
      <c r="B107" s="91" t="s">
        <v>81</v>
      </c>
      <c r="C107" s="67"/>
      <c r="D107" s="69">
        <f>SUM(D108+D120)</f>
        <v>1518026.3200000003</v>
      </c>
      <c r="E107" s="69">
        <f>SUM(E108+E120)</f>
        <v>5893052.9199999999</v>
      </c>
      <c r="F107" s="69">
        <f t="shared" ref="F107:H107" si="11">SUM(F108+F120)</f>
        <v>2890000</v>
      </c>
      <c r="G107" s="69">
        <f t="shared" si="11"/>
        <v>2051000</v>
      </c>
      <c r="H107" s="69">
        <f t="shared" si="11"/>
        <v>2051000</v>
      </c>
    </row>
    <row r="108" spans="1:8" x14ac:dyDescent="0.25">
      <c r="A108" s="70">
        <v>3</v>
      </c>
      <c r="B108" s="70" t="s">
        <v>10</v>
      </c>
      <c r="C108" s="70"/>
      <c r="D108" s="72">
        <f>SUM(D109+D110+D118)</f>
        <v>1518026.3200000003</v>
      </c>
      <c r="E108" s="72">
        <f>SUM(E109+E110+E118)</f>
        <v>1847770</v>
      </c>
      <c r="F108" s="72">
        <f t="shared" ref="F108:H108" si="12">SUM(F109+F110+F118)</f>
        <v>2051000</v>
      </c>
      <c r="G108" s="72">
        <f t="shared" si="12"/>
        <v>2051000</v>
      </c>
      <c r="H108" s="72">
        <f t="shared" si="12"/>
        <v>2051000</v>
      </c>
    </row>
    <row r="109" spans="1:8" x14ac:dyDescent="0.25">
      <c r="A109" s="125">
        <v>31</v>
      </c>
      <c r="B109" s="125" t="s">
        <v>11</v>
      </c>
      <c r="C109" s="123"/>
      <c r="D109" s="126">
        <f>SUM(D111:D114)</f>
        <v>1477945.4500000002</v>
      </c>
      <c r="E109" s="126">
        <f t="shared" ref="E109:H109" si="13">SUM(E111:E114)</f>
        <v>1834500</v>
      </c>
      <c r="F109" s="126">
        <f t="shared" si="13"/>
        <v>2011000</v>
      </c>
      <c r="G109" s="126">
        <f t="shared" si="13"/>
        <v>2011000</v>
      </c>
      <c r="H109" s="126">
        <f t="shared" si="13"/>
        <v>2011000</v>
      </c>
    </row>
    <row r="110" spans="1:8" x14ac:dyDescent="0.25">
      <c r="A110" s="73">
        <v>32</v>
      </c>
      <c r="B110" s="73" t="s">
        <v>20</v>
      </c>
      <c r="C110" s="75"/>
      <c r="D110" s="80">
        <f>SUM(D115:D117)</f>
        <v>40080.870000000003</v>
      </c>
      <c r="E110" s="80">
        <f t="shared" ref="E110:H110" si="14">SUM(E115:E117)</f>
        <v>13270</v>
      </c>
      <c r="F110" s="80">
        <f t="shared" si="14"/>
        <v>40000</v>
      </c>
      <c r="G110" s="80">
        <f t="shared" si="14"/>
        <v>40000</v>
      </c>
      <c r="H110" s="80">
        <f t="shared" si="14"/>
        <v>40000</v>
      </c>
    </row>
    <row r="111" spans="1:8" x14ac:dyDescent="0.25">
      <c r="A111" s="64" t="s">
        <v>339</v>
      </c>
      <c r="B111" s="96">
        <v>31111</v>
      </c>
      <c r="C111" s="94" t="s">
        <v>156</v>
      </c>
      <c r="D111" s="77">
        <v>973976.6</v>
      </c>
      <c r="E111" s="77">
        <v>1300000</v>
      </c>
      <c r="F111" s="77">
        <v>1400000</v>
      </c>
      <c r="G111" s="77">
        <v>1400000</v>
      </c>
      <c r="H111" s="77">
        <v>1400000</v>
      </c>
    </row>
    <row r="112" spans="1:8" x14ac:dyDescent="0.25">
      <c r="A112" s="64" t="s">
        <v>340</v>
      </c>
      <c r="B112" s="96">
        <v>31219</v>
      </c>
      <c r="C112" s="94" t="s">
        <v>157</v>
      </c>
      <c r="D112" s="77">
        <v>63377.8</v>
      </c>
      <c r="E112" s="77">
        <v>60000</v>
      </c>
      <c r="F112" s="77">
        <v>100000</v>
      </c>
      <c r="G112" s="77">
        <v>100000</v>
      </c>
      <c r="H112" s="77">
        <v>100000</v>
      </c>
    </row>
    <row r="113" spans="1:8" x14ac:dyDescent="0.25">
      <c r="A113" s="64" t="s">
        <v>341</v>
      </c>
      <c r="B113" s="96">
        <v>31311</v>
      </c>
      <c r="C113" s="94" t="s">
        <v>158</v>
      </c>
      <c r="D113" s="77">
        <v>243494.19</v>
      </c>
      <c r="E113" s="77">
        <v>260000</v>
      </c>
      <c r="F113" s="77">
        <v>280000</v>
      </c>
      <c r="G113" s="77">
        <v>280000</v>
      </c>
      <c r="H113" s="77">
        <v>280000</v>
      </c>
    </row>
    <row r="114" spans="1:8" x14ac:dyDescent="0.25">
      <c r="A114" s="64" t="s">
        <v>342</v>
      </c>
      <c r="B114" s="96">
        <v>31321</v>
      </c>
      <c r="C114" s="94" t="s">
        <v>159</v>
      </c>
      <c r="D114" s="77">
        <v>197096.86</v>
      </c>
      <c r="E114" s="77">
        <v>214500</v>
      </c>
      <c r="F114" s="77">
        <v>231000</v>
      </c>
      <c r="G114" s="77">
        <v>231000</v>
      </c>
      <c r="H114" s="77">
        <v>231000</v>
      </c>
    </row>
    <row r="115" spans="1:8" x14ac:dyDescent="0.25">
      <c r="A115" s="64" t="s">
        <v>343</v>
      </c>
      <c r="B115" s="96">
        <v>32955</v>
      </c>
      <c r="C115" s="94" t="s">
        <v>344</v>
      </c>
      <c r="D115" s="77"/>
      <c r="E115" s="77"/>
      <c r="F115" s="77"/>
      <c r="G115" s="77"/>
      <c r="H115" s="77"/>
    </row>
    <row r="116" spans="1:8" x14ac:dyDescent="0.25">
      <c r="A116" s="64" t="s">
        <v>345</v>
      </c>
      <c r="B116" s="92">
        <v>32999</v>
      </c>
      <c r="C116" s="95" t="s">
        <v>160</v>
      </c>
      <c r="D116" s="77">
        <v>40080.870000000003</v>
      </c>
      <c r="E116" s="77">
        <v>13270</v>
      </c>
      <c r="F116" s="77">
        <v>40000</v>
      </c>
      <c r="G116" s="77">
        <v>40000</v>
      </c>
      <c r="H116" s="77">
        <v>40000</v>
      </c>
    </row>
    <row r="117" spans="1:8" x14ac:dyDescent="0.25">
      <c r="A117" s="64" t="s">
        <v>346</v>
      </c>
      <c r="B117" s="92">
        <v>92221</v>
      </c>
      <c r="C117" s="95" t="s">
        <v>301</v>
      </c>
      <c r="D117" s="77"/>
      <c r="E117" s="77"/>
      <c r="F117" s="77"/>
      <c r="G117" s="77"/>
      <c r="H117" s="77"/>
    </row>
    <row r="118" spans="1:8" x14ac:dyDescent="0.25">
      <c r="A118" s="74">
        <v>34</v>
      </c>
      <c r="B118" s="73" t="s">
        <v>92</v>
      </c>
      <c r="C118" s="74"/>
      <c r="D118" s="80">
        <f>D119</f>
        <v>0</v>
      </c>
      <c r="E118" s="80">
        <f>E119</f>
        <v>0</v>
      </c>
      <c r="F118" s="80">
        <f t="shared" ref="F118:H118" si="15">F119</f>
        <v>0</v>
      </c>
      <c r="G118" s="80">
        <f t="shared" si="15"/>
        <v>0</v>
      </c>
      <c r="H118" s="80">
        <f t="shared" si="15"/>
        <v>0</v>
      </c>
    </row>
    <row r="119" spans="1:8" x14ac:dyDescent="0.25">
      <c r="A119" s="64"/>
      <c r="B119" s="92">
        <v>34311</v>
      </c>
      <c r="C119" s="64" t="s">
        <v>93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</row>
    <row r="120" spans="1:8" x14ac:dyDescent="0.25">
      <c r="A120" s="81">
        <v>4</v>
      </c>
      <c r="B120" s="93" t="s">
        <v>94</v>
      </c>
      <c r="C120" s="153" t="s">
        <v>359</v>
      </c>
      <c r="D120" s="72">
        <f>D121</f>
        <v>0</v>
      </c>
      <c r="E120" s="72">
        <f>E121</f>
        <v>4045282.92</v>
      </c>
      <c r="F120" s="72">
        <f t="shared" ref="F120:H120" si="16">F121</f>
        <v>839000</v>
      </c>
      <c r="G120" s="72">
        <f t="shared" si="16"/>
        <v>0</v>
      </c>
      <c r="H120" s="72">
        <f t="shared" si="16"/>
        <v>0</v>
      </c>
    </row>
    <row r="121" spans="1:8" x14ac:dyDescent="0.25">
      <c r="A121" s="64" t="s">
        <v>348</v>
      </c>
      <c r="B121" s="92">
        <v>42123</v>
      </c>
      <c r="C121" s="61" t="s">
        <v>347</v>
      </c>
      <c r="D121" s="77">
        <v>0</v>
      </c>
      <c r="E121" s="77">
        <v>4045282.92</v>
      </c>
      <c r="F121" s="77">
        <v>839000</v>
      </c>
      <c r="G121" s="77">
        <v>0</v>
      </c>
      <c r="H121" s="77">
        <v>0</v>
      </c>
    </row>
    <row r="122" spans="1:8" x14ac:dyDescent="0.25">
      <c r="A122" s="180" t="s">
        <v>19</v>
      </c>
      <c r="B122" s="181"/>
      <c r="C122" s="62"/>
      <c r="D122" s="84"/>
      <c r="E122" s="84"/>
      <c r="F122" s="84"/>
      <c r="G122" s="84"/>
      <c r="H122" s="84"/>
    </row>
    <row r="123" spans="1:8" x14ac:dyDescent="0.25">
      <c r="A123" s="64"/>
      <c r="B123" s="89" t="s">
        <v>96</v>
      </c>
      <c r="C123" s="85" t="s">
        <v>109</v>
      </c>
      <c r="D123" s="77"/>
      <c r="E123" s="77"/>
      <c r="F123" s="77"/>
      <c r="G123" s="77"/>
      <c r="H123" s="77"/>
    </row>
    <row r="124" spans="1:8" x14ac:dyDescent="0.25">
      <c r="A124" s="64"/>
      <c r="B124" s="89" t="s">
        <v>349</v>
      </c>
      <c r="C124" s="85" t="s">
        <v>114</v>
      </c>
      <c r="D124" s="62" t="s">
        <v>77</v>
      </c>
      <c r="E124" s="62" t="s">
        <v>77</v>
      </c>
      <c r="F124" s="62" t="s">
        <v>77</v>
      </c>
      <c r="G124" s="62"/>
      <c r="H124" s="62"/>
    </row>
    <row r="125" spans="1:8" x14ac:dyDescent="0.25">
      <c r="A125" s="64"/>
      <c r="B125" s="90" t="s">
        <v>199</v>
      </c>
      <c r="C125" s="86" t="s">
        <v>118</v>
      </c>
      <c r="D125" s="63" t="s">
        <v>36</v>
      </c>
      <c r="E125" s="63" t="s">
        <v>34</v>
      </c>
      <c r="F125" s="63" t="s">
        <v>31</v>
      </c>
      <c r="G125" s="63" t="s">
        <v>120</v>
      </c>
      <c r="H125" s="63" t="s">
        <v>119</v>
      </c>
    </row>
    <row r="126" spans="1:8" x14ac:dyDescent="0.25">
      <c r="A126" s="66">
        <v>3</v>
      </c>
      <c r="B126" s="91" t="s">
        <v>81</v>
      </c>
      <c r="C126" s="67"/>
      <c r="D126" s="69">
        <f>SUM(D127+D128)</f>
        <v>0</v>
      </c>
      <c r="E126" s="69">
        <f>E128</f>
        <v>0</v>
      </c>
      <c r="F126" s="69">
        <f>F128</f>
        <v>0</v>
      </c>
      <c r="G126" s="69">
        <f>G128</f>
        <v>0</v>
      </c>
      <c r="H126" s="69">
        <f>H128</f>
        <v>0</v>
      </c>
    </row>
    <row r="127" spans="1:8" x14ac:dyDescent="0.25">
      <c r="A127" s="128">
        <v>31</v>
      </c>
      <c r="B127" s="125" t="s">
        <v>11</v>
      </c>
      <c r="C127" s="129"/>
      <c r="D127" s="126"/>
      <c r="E127" s="126"/>
      <c r="F127" s="126"/>
      <c r="G127" s="126"/>
      <c r="H127" s="126"/>
    </row>
    <row r="128" spans="1:8" x14ac:dyDescent="0.25">
      <c r="A128" s="74">
        <v>32</v>
      </c>
      <c r="B128" s="73" t="s">
        <v>20</v>
      </c>
      <c r="C128" s="74"/>
      <c r="D128" s="80">
        <f>SUM(D129:D130)</f>
        <v>0</v>
      </c>
      <c r="E128" s="80">
        <f t="shared" ref="E128:H128" si="17">SUM(E129:E130)</f>
        <v>0</v>
      </c>
      <c r="F128" s="80">
        <f t="shared" si="17"/>
        <v>0</v>
      </c>
      <c r="G128" s="80">
        <f t="shared" si="17"/>
        <v>0</v>
      </c>
      <c r="H128" s="80">
        <f t="shared" si="17"/>
        <v>0</v>
      </c>
    </row>
    <row r="129" spans="1:8" x14ac:dyDescent="0.25">
      <c r="A129" s="64" t="s">
        <v>350</v>
      </c>
      <c r="B129" s="92">
        <v>32999</v>
      </c>
      <c r="C129" s="103" t="s">
        <v>160</v>
      </c>
      <c r="D129" s="77">
        <v>0</v>
      </c>
      <c r="E129" s="77">
        <v>0</v>
      </c>
      <c r="F129" s="77">
        <v>0</v>
      </c>
      <c r="G129" s="77">
        <v>0</v>
      </c>
      <c r="H129" s="77">
        <v>0</v>
      </c>
    </row>
    <row r="130" spans="1:8" x14ac:dyDescent="0.25">
      <c r="A130" s="133" t="s">
        <v>351</v>
      </c>
      <c r="B130" s="134">
        <v>92221</v>
      </c>
      <c r="C130" s="103" t="s">
        <v>301</v>
      </c>
      <c r="D130" s="77"/>
      <c r="E130" s="77"/>
      <c r="F130" s="77"/>
      <c r="G130" s="77"/>
      <c r="H130" s="77"/>
    </row>
    <row r="131" spans="1:8" x14ac:dyDescent="0.25">
      <c r="A131" s="180" t="s">
        <v>19</v>
      </c>
      <c r="B131" s="181"/>
      <c r="C131" s="62"/>
      <c r="D131" s="84"/>
      <c r="E131" s="84"/>
      <c r="F131" s="84"/>
      <c r="G131" s="84"/>
      <c r="H131" s="84"/>
    </row>
    <row r="132" spans="1:8" x14ac:dyDescent="0.25">
      <c r="A132" s="64"/>
      <c r="B132" s="89" t="s">
        <v>96</v>
      </c>
      <c r="C132" s="85" t="s">
        <v>109</v>
      </c>
      <c r="D132" s="77"/>
      <c r="E132" s="77"/>
      <c r="F132" s="77"/>
      <c r="G132" s="77"/>
      <c r="H132" s="77"/>
    </row>
    <row r="133" spans="1:8" x14ac:dyDescent="0.25">
      <c r="A133" s="64"/>
      <c r="B133" s="89" t="s">
        <v>349</v>
      </c>
      <c r="C133" s="85" t="s">
        <v>111</v>
      </c>
      <c r="D133" s="62" t="s">
        <v>77</v>
      </c>
      <c r="E133" s="62" t="s">
        <v>77</v>
      </c>
      <c r="F133" s="62" t="s">
        <v>77</v>
      </c>
      <c r="G133" s="62"/>
      <c r="H133" s="62"/>
    </row>
    <row r="134" spans="1:8" x14ac:dyDescent="0.25">
      <c r="A134" s="64"/>
      <c r="B134" s="90" t="s">
        <v>112</v>
      </c>
      <c r="C134" s="86" t="s">
        <v>113</v>
      </c>
      <c r="D134" s="63" t="s">
        <v>36</v>
      </c>
      <c r="E134" s="63" t="s">
        <v>34</v>
      </c>
      <c r="F134" s="63" t="s">
        <v>31</v>
      </c>
      <c r="G134" s="63" t="s">
        <v>120</v>
      </c>
      <c r="H134" s="63" t="s">
        <v>119</v>
      </c>
    </row>
    <row r="135" spans="1:8" x14ac:dyDescent="0.25">
      <c r="A135" s="66" t="s">
        <v>80</v>
      </c>
      <c r="B135" s="91" t="s">
        <v>81</v>
      </c>
      <c r="C135" s="67"/>
      <c r="D135" s="69">
        <f>SUM(D136+D148)</f>
        <v>4578.4399999999996</v>
      </c>
      <c r="E135" s="69">
        <f>SUM(E136+E148)</f>
        <v>4650</v>
      </c>
      <c r="F135" s="69">
        <f>SUM(F136+F148)</f>
        <v>8000</v>
      </c>
      <c r="G135" s="69">
        <f>SUM(G136+G148)</f>
        <v>8000</v>
      </c>
      <c r="H135" s="69">
        <f>SUM(H136+H148)</f>
        <v>8000</v>
      </c>
    </row>
    <row r="136" spans="1:8" x14ac:dyDescent="0.25">
      <c r="A136" s="70">
        <v>3</v>
      </c>
      <c r="B136" s="70" t="s">
        <v>10</v>
      </c>
      <c r="C136" s="70"/>
      <c r="D136" s="72">
        <f>SUM(D137+D138+D146)</f>
        <v>4578.4399999999996</v>
      </c>
      <c r="E136" s="72">
        <f t="shared" ref="E136:H136" si="18">SUM(E137+E138+E146)</f>
        <v>4650</v>
      </c>
      <c r="F136" s="72">
        <f t="shared" si="18"/>
        <v>8000</v>
      </c>
      <c r="G136" s="72">
        <f t="shared" si="18"/>
        <v>8000</v>
      </c>
      <c r="H136" s="72">
        <f t="shared" si="18"/>
        <v>8000</v>
      </c>
    </row>
    <row r="137" spans="1:8" x14ac:dyDescent="0.25">
      <c r="A137" s="127">
        <v>31</v>
      </c>
      <c r="B137" s="125" t="s">
        <v>11</v>
      </c>
      <c r="C137" s="123"/>
      <c r="D137" s="126"/>
      <c r="E137" s="126"/>
      <c r="F137" s="126"/>
      <c r="G137" s="126"/>
      <c r="H137" s="126"/>
    </row>
    <row r="138" spans="1:8" x14ac:dyDescent="0.25">
      <c r="A138" s="73">
        <v>32</v>
      </c>
      <c r="B138" s="73" t="s">
        <v>20</v>
      </c>
      <c r="C138" s="75"/>
      <c r="D138" s="80">
        <f>SUM(D139:D145)</f>
        <v>4578.4399999999996</v>
      </c>
      <c r="E138" s="80">
        <f t="shared" ref="E138:H138" si="19">SUM(E139:E145)</f>
        <v>4650</v>
      </c>
      <c r="F138" s="80">
        <f t="shared" si="19"/>
        <v>8000</v>
      </c>
      <c r="G138" s="80">
        <f t="shared" si="19"/>
        <v>8000</v>
      </c>
      <c r="H138" s="80">
        <f t="shared" si="19"/>
        <v>8000</v>
      </c>
    </row>
    <row r="139" spans="1:8" x14ac:dyDescent="0.25">
      <c r="A139" s="64" t="s">
        <v>352</v>
      </c>
      <c r="B139" s="92">
        <v>32119</v>
      </c>
      <c r="C139" s="64" t="s">
        <v>161</v>
      </c>
      <c r="D139" s="77">
        <v>604.59</v>
      </c>
      <c r="E139" s="77">
        <v>740</v>
      </c>
      <c r="F139" s="77">
        <v>600</v>
      </c>
      <c r="G139" s="77">
        <v>600</v>
      </c>
      <c r="H139" s="77">
        <v>600</v>
      </c>
    </row>
    <row r="140" spans="1:8" x14ac:dyDescent="0.25">
      <c r="A140" s="64" t="s">
        <v>353</v>
      </c>
      <c r="B140" s="92">
        <v>32131</v>
      </c>
      <c r="C140" s="64" t="s">
        <v>162</v>
      </c>
      <c r="D140" s="77">
        <v>0</v>
      </c>
      <c r="E140" s="77">
        <v>40</v>
      </c>
      <c r="F140" s="77">
        <v>100</v>
      </c>
      <c r="G140" s="77">
        <v>100</v>
      </c>
      <c r="H140" s="77">
        <v>100</v>
      </c>
    </row>
    <row r="141" spans="1:8" x14ac:dyDescent="0.25">
      <c r="A141" s="64" t="s">
        <v>354</v>
      </c>
      <c r="B141" s="92">
        <v>32211</v>
      </c>
      <c r="C141" s="64" t="s">
        <v>163</v>
      </c>
      <c r="D141" s="77">
        <v>258.64</v>
      </c>
      <c r="E141" s="77">
        <v>500</v>
      </c>
      <c r="F141" s="77">
        <v>500</v>
      </c>
      <c r="G141" s="77">
        <v>500</v>
      </c>
      <c r="H141" s="77">
        <v>500</v>
      </c>
    </row>
    <row r="142" spans="1:8" x14ac:dyDescent="0.25">
      <c r="A142" s="64" t="s">
        <v>355</v>
      </c>
      <c r="B142" s="92">
        <v>32229</v>
      </c>
      <c r="C142" s="64" t="s">
        <v>164</v>
      </c>
      <c r="D142" s="77">
        <v>328.82</v>
      </c>
      <c r="E142" s="77">
        <v>200</v>
      </c>
      <c r="F142" s="77">
        <v>2000</v>
      </c>
      <c r="G142" s="77">
        <v>2000</v>
      </c>
      <c r="H142" s="77">
        <v>2000</v>
      </c>
    </row>
    <row r="143" spans="1:8" x14ac:dyDescent="0.25">
      <c r="A143" s="64" t="s">
        <v>356</v>
      </c>
      <c r="B143" s="92">
        <v>32319</v>
      </c>
      <c r="C143" s="64" t="s">
        <v>150</v>
      </c>
      <c r="D143" s="77">
        <v>292</v>
      </c>
      <c r="E143" s="77">
        <v>500</v>
      </c>
      <c r="F143" s="77">
        <v>500</v>
      </c>
      <c r="G143" s="77">
        <v>500</v>
      </c>
      <c r="H143" s="77">
        <v>500</v>
      </c>
    </row>
    <row r="144" spans="1:8" x14ac:dyDescent="0.25">
      <c r="A144" s="64" t="s">
        <v>357</v>
      </c>
      <c r="B144" s="92">
        <v>32999</v>
      </c>
      <c r="C144" s="64" t="s">
        <v>165</v>
      </c>
      <c r="D144" s="77">
        <v>3094.39</v>
      </c>
      <c r="E144" s="77">
        <v>2670</v>
      </c>
      <c r="F144" s="77">
        <v>4300</v>
      </c>
      <c r="G144" s="77">
        <v>4300</v>
      </c>
      <c r="H144" s="77">
        <v>4300</v>
      </c>
    </row>
    <row r="145" spans="1:8" x14ac:dyDescent="0.25">
      <c r="A145" s="64" t="s">
        <v>358</v>
      </c>
      <c r="B145" s="92">
        <v>92221</v>
      </c>
      <c r="C145" s="64" t="s">
        <v>301</v>
      </c>
      <c r="D145" s="77"/>
      <c r="E145" s="77"/>
      <c r="F145" s="77"/>
      <c r="G145" s="77"/>
      <c r="H145" s="77"/>
    </row>
    <row r="146" spans="1:8" x14ac:dyDescent="0.25">
      <c r="A146" s="74">
        <v>34</v>
      </c>
      <c r="B146" s="73" t="s">
        <v>92</v>
      </c>
      <c r="C146" s="74"/>
      <c r="D146" s="80">
        <f>D147</f>
        <v>0</v>
      </c>
      <c r="E146" s="80">
        <f>E147</f>
        <v>0</v>
      </c>
      <c r="F146" s="80">
        <f t="shared" ref="F146:H146" si="20">F147</f>
        <v>0</v>
      </c>
      <c r="G146" s="80">
        <f t="shared" si="20"/>
        <v>0</v>
      </c>
      <c r="H146" s="80">
        <f t="shared" si="20"/>
        <v>0</v>
      </c>
    </row>
    <row r="147" spans="1:8" x14ac:dyDescent="0.25">
      <c r="A147" s="64"/>
      <c r="B147" s="92">
        <v>34311</v>
      </c>
      <c r="C147" s="64" t="s">
        <v>93</v>
      </c>
      <c r="D147" s="77">
        <v>0</v>
      </c>
      <c r="E147" s="77">
        <v>0</v>
      </c>
      <c r="F147" s="77">
        <v>0</v>
      </c>
      <c r="G147" s="77">
        <v>0</v>
      </c>
      <c r="H147" s="77">
        <v>0</v>
      </c>
    </row>
    <row r="148" spans="1:8" x14ac:dyDescent="0.25">
      <c r="A148" s="81">
        <v>4</v>
      </c>
      <c r="B148" s="93" t="s">
        <v>94</v>
      </c>
      <c r="C148" s="81"/>
      <c r="D148" s="72">
        <f>SD149</f>
        <v>0</v>
      </c>
      <c r="E148" s="72">
        <f>E149</f>
        <v>0</v>
      </c>
      <c r="F148" s="72">
        <f t="shared" ref="F148:H148" si="21">F149</f>
        <v>0</v>
      </c>
      <c r="G148" s="72">
        <f t="shared" si="21"/>
        <v>0</v>
      </c>
      <c r="H148" s="72">
        <f t="shared" si="21"/>
        <v>0</v>
      </c>
    </row>
    <row r="149" spans="1:8" x14ac:dyDescent="0.25">
      <c r="A149" s="64"/>
      <c r="B149" s="92">
        <v>42273</v>
      </c>
      <c r="C149" s="61" t="s">
        <v>28</v>
      </c>
      <c r="D149" s="77">
        <v>0</v>
      </c>
      <c r="E149" s="77">
        <v>0</v>
      </c>
      <c r="F149" s="77">
        <v>0</v>
      </c>
      <c r="G149" s="77">
        <v>0</v>
      </c>
      <c r="H149" s="77">
        <v>0</v>
      </c>
    </row>
    <row r="150" spans="1:8" x14ac:dyDescent="0.25">
      <c r="D150" s="83"/>
      <c r="E150" s="83"/>
      <c r="F150" s="83"/>
      <c r="G150" s="83"/>
      <c r="H150" s="83"/>
    </row>
    <row r="151" spans="1:8" x14ac:dyDescent="0.25">
      <c r="A151" s="180" t="s">
        <v>19</v>
      </c>
      <c r="B151" s="181"/>
      <c r="C151" s="62"/>
      <c r="D151" s="84"/>
      <c r="E151" s="84"/>
      <c r="F151" s="84"/>
      <c r="G151" s="84"/>
      <c r="H151" s="84"/>
    </row>
    <row r="152" spans="1:8" x14ac:dyDescent="0.25">
      <c r="A152" s="64"/>
      <c r="B152" s="89" t="s">
        <v>96</v>
      </c>
      <c r="C152" s="85" t="s">
        <v>109</v>
      </c>
      <c r="D152" s="77"/>
      <c r="E152" s="77"/>
      <c r="F152" s="77"/>
      <c r="G152" s="77"/>
      <c r="H152" s="77"/>
    </row>
    <row r="153" spans="1:8" x14ac:dyDescent="0.25">
      <c r="A153" s="64"/>
      <c r="B153" s="89" t="s">
        <v>349</v>
      </c>
      <c r="C153" s="85" t="s">
        <v>114</v>
      </c>
      <c r="D153" s="62" t="s">
        <v>77</v>
      </c>
      <c r="E153" s="62" t="s">
        <v>77</v>
      </c>
      <c r="F153" s="62" t="s">
        <v>77</v>
      </c>
      <c r="G153" s="62"/>
      <c r="H153" s="62"/>
    </row>
    <row r="154" spans="1:8" x14ac:dyDescent="0.25">
      <c r="A154" s="64"/>
      <c r="B154" s="90" t="s">
        <v>115</v>
      </c>
      <c r="C154" s="86" t="s">
        <v>116</v>
      </c>
      <c r="D154" s="63" t="s">
        <v>36</v>
      </c>
      <c r="E154" s="63" t="s">
        <v>34</v>
      </c>
      <c r="F154" s="63" t="s">
        <v>31</v>
      </c>
      <c r="G154" s="63" t="s">
        <v>120</v>
      </c>
      <c r="H154" s="63" t="s">
        <v>119</v>
      </c>
    </row>
    <row r="155" spans="1:8" x14ac:dyDescent="0.25">
      <c r="A155" s="66" t="s">
        <v>80</v>
      </c>
      <c r="B155" s="91" t="s">
        <v>81</v>
      </c>
      <c r="C155" s="67"/>
      <c r="D155" s="69">
        <f>SUM(D156+D161)</f>
        <v>780.54</v>
      </c>
      <c r="E155" s="69">
        <f>SUM(E156+E161)</f>
        <v>5000</v>
      </c>
      <c r="F155" s="69">
        <f>SUM(F156+F161)</f>
        <v>5000</v>
      </c>
      <c r="G155" s="69">
        <f>SUM(G156+G161)</f>
        <v>5000</v>
      </c>
      <c r="H155" s="69">
        <f>SUM(H156+H161)</f>
        <v>5000</v>
      </c>
    </row>
    <row r="156" spans="1:8" x14ac:dyDescent="0.25">
      <c r="A156" s="70">
        <v>3</v>
      </c>
      <c r="B156" s="70" t="s">
        <v>10</v>
      </c>
      <c r="C156" s="70"/>
      <c r="D156" s="72">
        <f>SUM(D158+D159)</f>
        <v>116.93</v>
      </c>
      <c r="E156" s="72">
        <f t="shared" ref="E156:H156" si="22">SUM(E158+E159)</f>
        <v>4000</v>
      </c>
      <c r="F156" s="72">
        <f t="shared" si="22"/>
        <v>4000</v>
      </c>
      <c r="G156" s="72">
        <f t="shared" si="22"/>
        <v>4000</v>
      </c>
      <c r="H156" s="72">
        <f t="shared" si="22"/>
        <v>4000</v>
      </c>
    </row>
    <row r="157" spans="1:8" x14ac:dyDescent="0.25">
      <c r="A157" s="73">
        <v>32</v>
      </c>
      <c r="B157" s="73" t="s">
        <v>20</v>
      </c>
      <c r="C157" s="75"/>
      <c r="D157" s="80">
        <f>D158</f>
        <v>116.93</v>
      </c>
      <c r="E157" s="80">
        <f>E158</f>
        <v>4000</v>
      </c>
      <c r="F157" s="80">
        <f>F158</f>
        <v>4000</v>
      </c>
      <c r="G157" s="80">
        <f>G158</f>
        <v>4000</v>
      </c>
      <c r="H157" s="80">
        <f>H158</f>
        <v>4000</v>
      </c>
    </row>
    <row r="158" spans="1:8" x14ac:dyDescent="0.25">
      <c r="A158" s="64" t="s">
        <v>298</v>
      </c>
      <c r="B158" s="92">
        <v>32999</v>
      </c>
      <c r="C158" s="64" t="s">
        <v>102</v>
      </c>
      <c r="D158" s="77">
        <v>116.93</v>
      </c>
      <c r="E158" s="77">
        <v>4000</v>
      </c>
      <c r="F158" s="77">
        <v>4000</v>
      </c>
      <c r="G158" s="77">
        <v>4000</v>
      </c>
      <c r="H158" s="77">
        <v>4000</v>
      </c>
    </row>
    <row r="159" spans="1:8" x14ac:dyDescent="0.25">
      <c r="A159" s="74">
        <v>34</v>
      </c>
      <c r="B159" s="73" t="s">
        <v>92</v>
      </c>
      <c r="C159" s="74"/>
      <c r="D159" s="80">
        <f>D160</f>
        <v>0</v>
      </c>
      <c r="E159" s="80">
        <f>E160</f>
        <v>0</v>
      </c>
      <c r="F159" s="80">
        <f>F160</f>
        <v>0</v>
      </c>
      <c r="G159" s="80">
        <f>G160</f>
        <v>0</v>
      </c>
      <c r="H159" s="80">
        <f>H160</f>
        <v>0</v>
      </c>
    </row>
    <row r="160" spans="1:8" x14ac:dyDescent="0.25">
      <c r="A160" s="64"/>
      <c r="B160" s="92">
        <v>34311</v>
      </c>
      <c r="C160" s="64" t="s">
        <v>93</v>
      </c>
      <c r="D160" s="77">
        <v>0</v>
      </c>
      <c r="E160" s="77">
        <v>0</v>
      </c>
      <c r="F160" s="77">
        <v>0</v>
      </c>
      <c r="G160" s="77">
        <v>0</v>
      </c>
      <c r="H160" s="77">
        <v>0</v>
      </c>
    </row>
    <row r="161" spans="1:8" x14ac:dyDescent="0.25">
      <c r="A161" s="81">
        <v>4</v>
      </c>
      <c r="B161" s="93" t="s">
        <v>94</v>
      </c>
      <c r="C161" s="81"/>
      <c r="D161" s="72">
        <f>SUM(D162+D163)</f>
        <v>663.61</v>
      </c>
      <c r="E161" s="72">
        <f t="shared" ref="E161:H161" si="23">SUM(E162+E163)</f>
        <v>1000</v>
      </c>
      <c r="F161" s="72">
        <f t="shared" si="23"/>
        <v>1000</v>
      </c>
      <c r="G161" s="72">
        <f t="shared" si="23"/>
        <v>1000</v>
      </c>
      <c r="H161" s="72">
        <f t="shared" si="23"/>
        <v>1000</v>
      </c>
    </row>
    <row r="162" spans="1:8" x14ac:dyDescent="0.25">
      <c r="A162" s="64" t="s">
        <v>300</v>
      </c>
      <c r="B162" s="92">
        <v>42273</v>
      </c>
      <c r="C162" s="61" t="s">
        <v>28</v>
      </c>
      <c r="D162" s="77">
        <v>663.61</v>
      </c>
      <c r="E162" s="77">
        <v>1000</v>
      </c>
      <c r="F162" s="77">
        <v>1000</v>
      </c>
      <c r="G162" s="77">
        <v>1000</v>
      </c>
      <c r="H162" s="77">
        <v>1000</v>
      </c>
    </row>
    <row r="163" spans="1:8" x14ac:dyDescent="0.25">
      <c r="A163" s="133" t="s">
        <v>299</v>
      </c>
      <c r="B163" s="134">
        <v>92221</v>
      </c>
      <c r="C163" s="152" t="s">
        <v>301</v>
      </c>
      <c r="D163" s="77"/>
      <c r="E163" s="77"/>
      <c r="F163" s="77"/>
      <c r="G163" s="77"/>
      <c r="H163" s="77"/>
    </row>
    <row r="164" spans="1:8" x14ac:dyDescent="0.25">
      <c r="A164" s="180" t="s">
        <v>19</v>
      </c>
      <c r="B164" s="181"/>
      <c r="C164" s="62"/>
      <c r="D164" s="84"/>
      <c r="E164" s="84"/>
      <c r="F164" s="84"/>
      <c r="G164" s="84"/>
      <c r="H164" s="84"/>
    </row>
    <row r="165" spans="1:8" x14ac:dyDescent="0.25">
      <c r="A165" s="64"/>
      <c r="B165" s="89" t="s">
        <v>96</v>
      </c>
      <c r="C165" s="85" t="s">
        <v>109</v>
      </c>
      <c r="D165" s="77"/>
      <c r="E165" s="77"/>
      <c r="F165" s="77"/>
      <c r="G165" s="77"/>
      <c r="H165" s="77"/>
    </row>
    <row r="166" spans="1:8" x14ac:dyDescent="0.25">
      <c r="A166" s="64"/>
      <c r="B166" s="89" t="s">
        <v>349</v>
      </c>
      <c r="C166" s="85" t="s">
        <v>114</v>
      </c>
      <c r="D166" s="62" t="s">
        <v>77</v>
      </c>
      <c r="E166" s="62" t="s">
        <v>77</v>
      </c>
      <c r="F166" s="62" t="s">
        <v>77</v>
      </c>
      <c r="G166" s="62"/>
      <c r="H166" s="62"/>
    </row>
    <row r="167" spans="1:8" x14ac:dyDescent="0.25">
      <c r="A167" s="64"/>
      <c r="B167" s="90" t="s">
        <v>117</v>
      </c>
      <c r="C167" s="86" t="s">
        <v>208</v>
      </c>
      <c r="D167" s="63" t="s">
        <v>36</v>
      </c>
      <c r="E167" s="63" t="s">
        <v>34</v>
      </c>
      <c r="F167" s="63" t="s">
        <v>31</v>
      </c>
      <c r="G167" s="63" t="s">
        <v>120</v>
      </c>
      <c r="H167" s="63" t="s">
        <v>119</v>
      </c>
    </row>
    <row r="168" spans="1:8" x14ac:dyDescent="0.25">
      <c r="A168" s="66" t="s">
        <v>80</v>
      </c>
      <c r="B168" s="91" t="s">
        <v>81</v>
      </c>
      <c r="C168" s="67"/>
      <c r="D168" s="69">
        <f>D169</f>
        <v>0</v>
      </c>
      <c r="E168" s="69">
        <f>E169</f>
        <v>63027</v>
      </c>
      <c r="F168" s="69">
        <f t="shared" ref="F168:H168" si="24">F169</f>
        <v>76300</v>
      </c>
      <c r="G168" s="69">
        <f t="shared" si="24"/>
        <v>50000</v>
      </c>
      <c r="H168" s="69">
        <f t="shared" si="24"/>
        <v>50000</v>
      </c>
    </row>
    <row r="169" spans="1:8" x14ac:dyDescent="0.25">
      <c r="A169" s="70">
        <v>3</v>
      </c>
      <c r="B169" s="70" t="s">
        <v>10</v>
      </c>
      <c r="C169" s="70"/>
      <c r="D169" s="72">
        <f>SUM(D170+D171)</f>
        <v>0</v>
      </c>
      <c r="E169" s="72">
        <f t="shared" ref="E169:H169" si="25">SUM(E170+E171)</f>
        <v>63027</v>
      </c>
      <c r="F169" s="72">
        <f t="shared" si="25"/>
        <v>76300</v>
      </c>
      <c r="G169" s="72">
        <f t="shared" si="25"/>
        <v>50000</v>
      </c>
      <c r="H169" s="72">
        <f t="shared" si="25"/>
        <v>50000</v>
      </c>
    </row>
    <row r="170" spans="1:8" x14ac:dyDescent="0.25">
      <c r="A170" s="125">
        <v>31</v>
      </c>
      <c r="B170" s="125" t="s">
        <v>11</v>
      </c>
      <c r="C170" s="131"/>
      <c r="D170" s="132"/>
      <c r="E170" s="132"/>
      <c r="F170" s="132"/>
      <c r="G170" s="132"/>
      <c r="H170" s="132"/>
    </row>
    <row r="171" spans="1:8" x14ac:dyDescent="0.25">
      <c r="A171" s="73">
        <v>32</v>
      </c>
      <c r="B171" s="130" t="s">
        <v>20</v>
      </c>
      <c r="C171" s="75"/>
      <c r="D171" s="80">
        <f>SUM(D172:D175)</f>
        <v>0</v>
      </c>
      <c r="E171" s="80">
        <f>SUM(E172:E175)</f>
        <v>63027</v>
      </c>
      <c r="F171" s="80">
        <f>SUM(F172:F175)</f>
        <v>76300</v>
      </c>
      <c r="G171" s="80">
        <f>SUM(G172:G175)</f>
        <v>50000</v>
      </c>
      <c r="H171" s="80">
        <f>SUM(H172:H175)</f>
        <v>50000</v>
      </c>
    </row>
    <row r="172" spans="1:8" x14ac:dyDescent="0.25">
      <c r="A172" s="64" t="s">
        <v>364</v>
      </c>
      <c r="B172" s="96">
        <v>32119</v>
      </c>
      <c r="C172" s="94" t="s">
        <v>172</v>
      </c>
      <c r="D172" s="77">
        <v>0</v>
      </c>
      <c r="E172" s="77">
        <v>0</v>
      </c>
      <c r="F172" s="77">
        <v>53060</v>
      </c>
      <c r="G172" s="77">
        <v>0</v>
      </c>
      <c r="H172" s="77">
        <v>0</v>
      </c>
    </row>
    <row r="173" spans="1:8" x14ac:dyDescent="0.25">
      <c r="A173" s="64" t="s">
        <v>382</v>
      </c>
      <c r="B173" s="96">
        <v>32319</v>
      </c>
      <c r="C173" s="97" t="s">
        <v>209</v>
      </c>
      <c r="D173" s="77">
        <v>0</v>
      </c>
      <c r="E173" s="77">
        <v>0</v>
      </c>
      <c r="F173" s="77">
        <v>17740</v>
      </c>
      <c r="G173" s="77">
        <v>0</v>
      </c>
      <c r="H173" s="77">
        <v>0</v>
      </c>
    </row>
    <row r="174" spans="1:8" x14ac:dyDescent="0.25">
      <c r="A174" s="64" t="s">
        <v>375</v>
      </c>
      <c r="B174" s="96">
        <v>32379</v>
      </c>
      <c r="C174" s="94" t="s">
        <v>179</v>
      </c>
      <c r="D174" s="77">
        <v>0</v>
      </c>
      <c r="E174" s="77">
        <v>0</v>
      </c>
      <c r="F174" s="77">
        <v>5500</v>
      </c>
      <c r="G174" s="77">
        <v>0</v>
      </c>
      <c r="H174" s="77">
        <v>0</v>
      </c>
    </row>
    <row r="175" spans="1:8" x14ac:dyDescent="0.25">
      <c r="A175" s="64" t="s">
        <v>381</v>
      </c>
      <c r="B175" s="96">
        <v>32999</v>
      </c>
      <c r="C175" s="94" t="s">
        <v>102</v>
      </c>
      <c r="D175" s="77">
        <v>0</v>
      </c>
      <c r="E175" s="77">
        <v>63027</v>
      </c>
      <c r="F175" s="77">
        <v>0</v>
      </c>
      <c r="G175" s="77">
        <v>50000</v>
      </c>
      <c r="H175" s="77">
        <v>50000</v>
      </c>
    </row>
    <row r="176" spans="1:8" x14ac:dyDescent="0.25">
      <c r="A176" s="64"/>
      <c r="B176" s="92"/>
      <c r="C176" s="64"/>
      <c r="D176" s="77"/>
      <c r="E176" s="77"/>
      <c r="F176" s="77"/>
      <c r="G176" s="77"/>
      <c r="H176" s="77"/>
    </row>
    <row r="177" spans="1:8" x14ac:dyDescent="0.25">
      <c r="A177" s="180" t="s">
        <v>19</v>
      </c>
      <c r="B177" s="184"/>
      <c r="C177" s="62"/>
      <c r="D177" s="84"/>
      <c r="E177" s="84"/>
      <c r="F177" s="84"/>
      <c r="G177" s="84"/>
      <c r="H177" s="84"/>
    </row>
    <row r="178" spans="1:8" x14ac:dyDescent="0.25">
      <c r="A178" s="64"/>
      <c r="B178" s="89" t="s">
        <v>96</v>
      </c>
      <c r="C178" s="85" t="s">
        <v>109</v>
      </c>
      <c r="D178" s="77"/>
      <c r="E178" s="77"/>
      <c r="F178" s="77"/>
      <c r="G178" s="77"/>
      <c r="H178" s="77"/>
    </row>
    <row r="179" spans="1:8" x14ac:dyDescent="0.25">
      <c r="A179" s="64"/>
      <c r="B179" s="89" t="s">
        <v>110</v>
      </c>
      <c r="C179" s="85" t="s">
        <v>114</v>
      </c>
      <c r="D179" s="62" t="s">
        <v>77</v>
      </c>
      <c r="E179" s="62" t="s">
        <v>77</v>
      </c>
      <c r="F179" s="62" t="s">
        <v>77</v>
      </c>
      <c r="G179" s="62"/>
      <c r="H179" s="62"/>
    </row>
    <row r="180" spans="1:8" x14ac:dyDescent="0.25">
      <c r="A180" s="64"/>
      <c r="B180" s="90" t="s">
        <v>117</v>
      </c>
      <c r="C180" s="86" t="s">
        <v>200</v>
      </c>
      <c r="D180" s="63" t="s">
        <v>36</v>
      </c>
      <c r="E180" s="63" t="s">
        <v>34</v>
      </c>
      <c r="F180" s="63" t="s">
        <v>31</v>
      </c>
      <c r="G180" s="63" t="s">
        <v>120</v>
      </c>
      <c r="H180" s="63" t="s">
        <v>119</v>
      </c>
    </row>
    <row r="181" spans="1:8" x14ac:dyDescent="0.25">
      <c r="A181" s="66" t="s">
        <v>80</v>
      </c>
      <c r="B181" s="91" t="s">
        <v>81</v>
      </c>
      <c r="C181" s="67"/>
      <c r="D181" s="69">
        <f>SUM(D182+D186)</f>
        <v>2231831.7799999998</v>
      </c>
      <c r="E181" s="69">
        <f>SUM(E182+E186)</f>
        <v>2242240</v>
      </c>
      <c r="F181" s="69">
        <f t="shared" ref="F181:H181" si="26">SUM(F182+F186)</f>
        <v>0</v>
      </c>
      <c r="G181" s="69">
        <f t="shared" si="26"/>
        <v>0</v>
      </c>
      <c r="H181" s="69">
        <f t="shared" si="26"/>
        <v>0</v>
      </c>
    </row>
    <row r="182" spans="1:8" x14ac:dyDescent="0.25">
      <c r="A182" s="70">
        <v>3</v>
      </c>
      <c r="B182" s="70" t="s">
        <v>10</v>
      </c>
      <c r="C182" s="70"/>
      <c r="D182" s="72">
        <f>D183</f>
        <v>0</v>
      </c>
      <c r="E182" s="72">
        <f>E183</f>
        <v>15450</v>
      </c>
      <c r="F182" s="72">
        <f t="shared" ref="F182:H182" si="27">F183</f>
        <v>0</v>
      </c>
      <c r="G182" s="72">
        <f t="shared" si="27"/>
        <v>0</v>
      </c>
      <c r="H182" s="72">
        <f t="shared" si="27"/>
        <v>0</v>
      </c>
    </row>
    <row r="183" spans="1:8" x14ac:dyDescent="0.25">
      <c r="A183" s="73">
        <v>32</v>
      </c>
      <c r="B183" s="73" t="s">
        <v>20</v>
      </c>
      <c r="C183" s="75"/>
      <c r="D183" s="80">
        <f>SUM(D184:D185)</f>
        <v>0</v>
      </c>
      <c r="E183" s="80">
        <f t="shared" ref="E183:H183" si="28">SUM(E184:E185)</f>
        <v>15450</v>
      </c>
      <c r="F183" s="80">
        <f t="shared" si="28"/>
        <v>0</v>
      </c>
      <c r="G183" s="80">
        <f t="shared" si="28"/>
        <v>0</v>
      </c>
      <c r="H183" s="80">
        <f t="shared" si="28"/>
        <v>0</v>
      </c>
    </row>
    <row r="184" spans="1:8" x14ac:dyDescent="0.25">
      <c r="A184" s="64" t="s">
        <v>374</v>
      </c>
      <c r="B184" s="105">
        <v>32379</v>
      </c>
      <c r="C184" s="105" t="s">
        <v>166</v>
      </c>
      <c r="D184" s="77">
        <v>0</v>
      </c>
      <c r="E184" s="77">
        <v>15450</v>
      </c>
      <c r="F184" s="77">
        <v>0</v>
      </c>
      <c r="G184" s="77">
        <v>0</v>
      </c>
      <c r="H184" s="77">
        <v>0</v>
      </c>
    </row>
    <row r="185" spans="1:8" x14ac:dyDescent="0.25">
      <c r="A185" s="64" t="s">
        <v>387</v>
      </c>
      <c r="B185" s="105">
        <v>369310</v>
      </c>
      <c r="C185" s="105" t="s">
        <v>167</v>
      </c>
      <c r="D185" s="77">
        <v>0</v>
      </c>
      <c r="E185" s="77">
        <v>0</v>
      </c>
      <c r="F185" s="77">
        <v>0</v>
      </c>
      <c r="G185" s="77">
        <v>0</v>
      </c>
      <c r="H185" s="77">
        <v>0</v>
      </c>
    </row>
    <row r="186" spans="1:8" x14ac:dyDescent="0.25">
      <c r="A186" s="81">
        <v>4</v>
      </c>
      <c r="B186" s="93" t="s">
        <v>94</v>
      </c>
      <c r="C186" s="153" t="s">
        <v>360</v>
      </c>
      <c r="D186" s="72">
        <f>SUM(D187+D188)</f>
        <v>2231831.7799999998</v>
      </c>
      <c r="E186" s="72">
        <f t="shared" ref="E186:H186" si="29">SUM(E187+E188)</f>
        <v>2226790</v>
      </c>
      <c r="F186" s="72">
        <f t="shared" si="29"/>
        <v>0</v>
      </c>
      <c r="G186" s="72">
        <f t="shared" si="29"/>
        <v>0</v>
      </c>
      <c r="H186" s="72">
        <f t="shared" si="29"/>
        <v>0</v>
      </c>
    </row>
    <row r="187" spans="1:8" x14ac:dyDescent="0.25">
      <c r="A187" s="64" t="s">
        <v>373</v>
      </c>
      <c r="B187" s="105">
        <v>42123</v>
      </c>
      <c r="C187" s="105" t="s">
        <v>168</v>
      </c>
      <c r="D187" s="77">
        <v>2231831.7799999998</v>
      </c>
      <c r="E187" s="77">
        <v>2226790</v>
      </c>
      <c r="F187" s="77">
        <v>0</v>
      </c>
      <c r="G187" s="77">
        <v>0</v>
      </c>
      <c r="H187" s="77">
        <v>0</v>
      </c>
    </row>
    <row r="188" spans="1:8" x14ac:dyDescent="0.25">
      <c r="A188" s="64" t="s">
        <v>389</v>
      </c>
      <c r="B188" s="105">
        <v>422121</v>
      </c>
      <c r="C188" s="106" t="s">
        <v>169</v>
      </c>
      <c r="D188" s="77">
        <v>0</v>
      </c>
      <c r="E188" s="77">
        <v>0</v>
      </c>
      <c r="F188" s="77">
        <v>0</v>
      </c>
      <c r="G188" s="77">
        <v>0</v>
      </c>
      <c r="H188" s="77">
        <v>0</v>
      </c>
    </row>
    <row r="189" spans="1:8" x14ac:dyDescent="0.25">
      <c r="A189" s="180" t="s">
        <v>19</v>
      </c>
      <c r="B189" s="181"/>
      <c r="C189" s="62"/>
      <c r="D189" s="84"/>
      <c r="E189" s="84"/>
      <c r="F189" s="84"/>
      <c r="G189" s="84"/>
      <c r="H189" s="84"/>
    </row>
    <row r="190" spans="1:8" x14ac:dyDescent="0.25">
      <c r="A190" s="64"/>
      <c r="B190" s="89" t="s">
        <v>96</v>
      </c>
      <c r="C190" s="85" t="s">
        <v>109</v>
      </c>
      <c r="D190" s="77"/>
      <c r="E190" s="77"/>
      <c r="F190" s="77"/>
      <c r="G190" s="77"/>
      <c r="H190" s="77"/>
    </row>
    <row r="191" spans="1:8" x14ac:dyDescent="0.25">
      <c r="A191" s="64"/>
      <c r="B191" s="89" t="s">
        <v>349</v>
      </c>
      <c r="C191" s="85" t="s">
        <v>114</v>
      </c>
      <c r="D191" s="62" t="s">
        <v>77</v>
      </c>
      <c r="E191" s="62" t="s">
        <v>77</v>
      </c>
      <c r="F191" s="62" t="s">
        <v>77</v>
      </c>
      <c r="G191" s="62"/>
      <c r="H191" s="62"/>
    </row>
    <row r="192" spans="1:8" x14ac:dyDescent="0.25">
      <c r="A192" s="64"/>
      <c r="B192" s="90" t="s">
        <v>117</v>
      </c>
      <c r="C192" s="86" t="s">
        <v>201</v>
      </c>
      <c r="D192" s="63" t="s">
        <v>36</v>
      </c>
      <c r="E192" s="63" t="s">
        <v>34</v>
      </c>
      <c r="F192" s="63" t="s">
        <v>31</v>
      </c>
      <c r="G192" s="63" t="s">
        <v>120</v>
      </c>
      <c r="H192" s="63" t="s">
        <v>119</v>
      </c>
    </row>
    <row r="193" spans="1:8" x14ac:dyDescent="0.25">
      <c r="A193" s="66" t="s">
        <v>80</v>
      </c>
      <c r="B193" s="91" t="s">
        <v>81</v>
      </c>
      <c r="C193" s="67"/>
      <c r="D193" s="69">
        <f>SUM(D194+D222)</f>
        <v>1500643.1600000004</v>
      </c>
      <c r="E193" s="69">
        <f>SUM(E194+E222)</f>
        <v>6226003.2700000005</v>
      </c>
      <c r="F193" s="69">
        <f t="shared" ref="F193:H193" si="30">SUM(F194+F222)</f>
        <v>0</v>
      </c>
      <c r="G193" s="69">
        <f t="shared" si="30"/>
        <v>0</v>
      </c>
      <c r="H193" s="69">
        <f t="shared" si="30"/>
        <v>0</v>
      </c>
    </row>
    <row r="194" spans="1:8" x14ac:dyDescent="0.25">
      <c r="A194" s="70">
        <v>3</v>
      </c>
      <c r="B194" s="70" t="s">
        <v>10</v>
      </c>
      <c r="C194" s="70"/>
      <c r="D194" s="72">
        <f>SUM(D195+D196+D215+D220)</f>
        <v>1498589.9200000004</v>
      </c>
      <c r="E194" s="72">
        <f t="shared" ref="E194:H194" si="31">SUM(E195+E196+E215+E220)</f>
        <v>2744685.16</v>
      </c>
      <c r="F194" s="72">
        <f t="shared" si="31"/>
        <v>0</v>
      </c>
      <c r="G194" s="72">
        <f t="shared" si="31"/>
        <v>0</v>
      </c>
      <c r="H194" s="72">
        <f t="shared" si="31"/>
        <v>0</v>
      </c>
    </row>
    <row r="195" spans="1:8" x14ac:dyDescent="0.25">
      <c r="A195" s="125">
        <v>31</v>
      </c>
      <c r="B195" s="125" t="s">
        <v>11</v>
      </c>
      <c r="C195" s="123"/>
      <c r="D195" s="126">
        <f>SUM(D197:D199)</f>
        <v>191526.32</v>
      </c>
      <c r="E195" s="126">
        <f t="shared" ref="E195:H195" si="32">SUM(E197:E199)</f>
        <v>239720</v>
      </c>
      <c r="F195" s="126">
        <f t="shared" si="32"/>
        <v>0</v>
      </c>
      <c r="G195" s="126">
        <f t="shared" si="32"/>
        <v>0</v>
      </c>
      <c r="H195" s="126">
        <f t="shared" si="32"/>
        <v>0</v>
      </c>
    </row>
    <row r="196" spans="1:8" x14ac:dyDescent="0.25">
      <c r="A196" s="73">
        <v>32</v>
      </c>
      <c r="B196" s="73" t="s">
        <v>20</v>
      </c>
      <c r="C196" s="75"/>
      <c r="D196" s="80">
        <f>SUM(D200:D214)</f>
        <v>912697.02</v>
      </c>
      <c r="E196" s="80">
        <f t="shared" ref="E196:H196" si="33">SUM(E200:E214)</f>
        <v>2176155.16</v>
      </c>
      <c r="F196" s="80">
        <f t="shared" si="33"/>
        <v>0</v>
      </c>
      <c r="G196" s="80">
        <f t="shared" si="33"/>
        <v>0</v>
      </c>
      <c r="H196" s="80">
        <f t="shared" si="33"/>
        <v>0</v>
      </c>
    </row>
    <row r="197" spans="1:8" x14ac:dyDescent="0.25">
      <c r="A197" s="64" t="s">
        <v>361</v>
      </c>
      <c r="B197" s="96">
        <v>31111</v>
      </c>
      <c r="C197" s="94" t="s">
        <v>108</v>
      </c>
      <c r="D197" s="77">
        <v>161176.5</v>
      </c>
      <c r="E197" s="77">
        <v>200000</v>
      </c>
      <c r="F197" s="77">
        <v>0</v>
      </c>
      <c r="G197" s="77">
        <v>0</v>
      </c>
      <c r="H197" s="77">
        <v>0</v>
      </c>
    </row>
    <row r="198" spans="1:8" ht="30" x14ac:dyDescent="0.25">
      <c r="A198" s="64" t="s">
        <v>362</v>
      </c>
      <c r="B198" s="96">
        <v>31219</v>
      </c>
      <c r="C198" s="97" t="s">
        <v>170</v>
      </c>
      <c r="D198" s="77">
        <v>3756.06</v>
      </c>
      <c r="E198" s="77">
        <v>4660</v>
      </c>
      <c r="F198" s="77">
        <v>0</v>
      </c>
      <c r="G198" s="77">
        <v>0</v>
      </c>
      <c r="H198" s="77">
        <v>0</v>
      </c>
    </row>
    <row r="199" spans="1:8" x14ac:dyDescent="0.25">
      <c r="A199" s="64" t="s">
        <v>363</v>
      </c>
      <c r="B199" s="96">
        <v>31321</v>
      </c>
      <c r="C199" s="94" t="s">
        <v>171</v>
      </c>
      <c r="D199" s="77">
        <v>26593.759999999998</v>
      </c>
      <c r="E199" s="77">
        <v>35060</v>
      </c>
      <c r="F199" s="77">
        <v>0</v>
      </c>
      <c r="G199" s="77">
        <v>0</v>
      </c>
      <c r="H199" s="77">
        <v>0</v>
      </c>
    </row>
    <row r="200" spans="1:8" x14ac:dyDescent="0.25">
      <c r="A200" s="64" t="s">
        <v>364</v>
      </c>
      <c r="B200" s="96">
        <v>32119</v>
      </c>
      <c r="C200" s="94" t="s">
        <v>172</v>
      </c>
      <c r="D200" s="77">
        <v>30758.49</v>
      </c>
      <c r="E200" s="77">
        <v>40000</v>
      </c>
      <c r="F200" s="77">
        <v>0</v>
      </c>
      <c r="G200" s="77">
        <v>0</v>
      </c>
      <c r="H200" s="77">
        <v>0</v>
      </c>
    </row>
    <row r="201" spans="1:8" x14ac:dyDescent="0.25">
      <c r="A201" s="64" t="s">
        <v>365</v>
      </c>
      <c r="B201" s="96">
        <v>32121</v>
      </c>
      <c r="C201" s="94" t="s">
        <v>173</v>
      </c>
      <c r="D201" s="77">
        <v>8608.3700000000008</v>
      </c>
      <c r="E201" s="77">
        <v>10140</v>
      </c>
      <c r="F201" s="77">
        <v>0</v>
      </c>
      <c r="G201" s="77">
        <v>0</v>
      </c>
      <c r="H201" s="77">
        <v>0</v>
      </c>
    </row>
    <row r="202" spans="1:8" x14ac:dyDescent="0.25">
      <c r="A202" s="64" t="s">
        <v>366</v>
      </c>
      <c r="B202" s="96">
        <v>32131</v>
      </c>
      <c r="C202" s="94" t="s">
        <v>174</v>
      </c>
      <c r="D202" s="77">
        <v>53871.49</v>
      </c>
      <c r="E202" s="77">
        <v>25000</v>
      </c>
      <c r="F202" s="77">
        <v>0</v>
      </c>
      <c r="G202" s="77">
        <v>0</v>
      </c>
      <c r="H202" s="77">
        <v>0</v>
      </c>
    </row>
    <row r="203" spans="1:8" ht="27" customHeight="1" x14ac:dyDescent="0.25">
      <c r="A203" s="64" t="s">
        <v>367</v>
      </c>
      <c r="B203" s="96">
        <v>32141</v>
      </c>
      <c r="C203" s="98" t="s">
        <v>175</v>
      </c>
      <c r="D203" s="77">
        <v>0</v>
      </c>
      <c r="E203" s="77">
        <v>0</v>
      </c>
      <c r="F203" s="77">
        <v>0</v>
      </c>
      <c r="G203" s="77">
        <v>0</v>
      </c>
      <c r="H203" s="77">
        <v>0</v>
      </c>
    </row>
    <row r="204" spans="1:8" ht="30" x14ac:dyDescent="0.25">
      <c r="A204" s="64" t="s">
        <v>368</v>
      </c>
      <c r="B204" s="96">
        <v>32219</v>
      </c>
      <c r="C204" s="98" t="s">
        <v>176</v>
      </c>
      <c r="D204" s="77">
        <v>142309.18</v>
      </c>
      <c r="E204" s="77">
        <v>387230</v>
      </c>
      <c r="F204" s="77">
        <v>0</v>
      </c>
      <c r="G204" s="77">
        <v>0</v>
      </c>
      <c r="H204" s="77">
        <v>0</v>
      </c>
    </row>
    <row r="205" spans="1:8" x14ac:dyDescent="0.25">
      <c r="A205" s="64" t="s">
        <v>369</v>
      </c>
      <c r="B205" s="96">
        <v>32251</v>
      </c>
      <c r="C205" s="94" t="s">
        <v>125</v>
      </c>
      <c r="D205" s="77">
        <v>8650.74</v>
      </c>
      <c r="E205" s="77">
        <v>554292.16</v>
      </c>
      <c r="F205" s="77">
        <v>0</v>
      </c>
      <c r="G205" s="77">
        <v>0</v>
      </c>
      <c r="H205" s="77">
        <v>0</v>
      </c>
    </row>
    <row r="206" spans="1:8" x14ac:dyDescent="0.25">
      <c r="A206" s="64" t="s">
        <v>372</v>
      </c>
      <c r="B206" s="96">
        <v>32319</v>
      </c>
      <c r="C206" s="94" t="s">
        <v>202</v>
      </c>
      <c r="D206" s="77">
        <v>3132.26</v>
      </c>
      <c r="E206" s="77">
        <v>10000</v>
      </c>
      <c r="F206" s="77">
        <v>0</v>
      </c>
      <c r="G206" s="77">
        <v>0</v>
      </c>
      <c r="H206" s="77">
        <v>0</v>
      </c>
    </row>
    <row r="207" spans="1:8" x14ac:dyDescent="0.25">
      <c r="A207" s="64" t="s">
        <v>370</v>
      </c>
      <c r="B207" s="96">
        <v>32339</v>
      </c>
      <c r="C207" s="94" t="s">
        <v>177</v>
      </c>
      <c r="D207" s="77">
        <v>18665.47</v>
      </c>
      <c r="E207" s="77">
        <v>431350</v>
      </c>
      <c r="F207" s="77">
        <v>0</v>
      </c>
      <c r="G207" s="77">
        <v>0</v>
      </c>
      <c r="H207" s="77">
        <v>0</v>
      </c>
    </row>
    <row r="208" spans="1:8" x14ac:dyDescent="0.25">
      <c r="A208" s="64" t="s">
        <v>371</v>
      </c>
      <c r="B208" s="96">
        <v>32359</v>
      </c>
      <c r="C208" s="94" t="s">
        <v>178</v>
      </c>
      <c r="D208" s="77">
        <v>66.36</v>
      </c>
      <c r="E208" s="77">
        <v>7349</v>
      </c>
      <c r="F208" s="77">
        <v>0</v>
      </c>
      <c r="G208" s="77">
        <v>0</v>
      </c>
      <c r="H208" s="77">
        <v>0</v>
      </c>
    </row>
    <row r="209" spans="1:8" x14ac:dyDescent="0.25">
      <c r="A209" s="64" t="s">
        <v>375</v>
      </c>
      <c r="B209" s="96">
        <v>32379</v>
      </c>
      <c r="C209" s="94" t="s">
        <v>179</v>
      </c>
      <c r="D209" s="77">
        <v>639778.24</v>
      </c>
      <c r="E209" s="77">
        <v>637710</v>
      </c>
      <c r="F209" s="77">
        <v>0</v>
      </c>
      <c r="G209" s="77">
        <v>0</v>
      </c>
      <c r="H209" s="77">
        <v>0</v>
      </c>
    </row>
    <row r="210" spans="1:8" x14ac:dyDescent="0.25">
      <c r="A210" s="64" t="s">
        <v>376</v>
      </c>
      <c r="B210" s="96">
        <v>323911</v>
      </c>
      <c r="C210" s="94" t="s">
        <v>180</v>
      </c>
      <c r="D210" s="77">
        <v>0</v>
      </c>
      <c r="E210" s="77">
        <v>0</v>
      </c>
      <c r="F210" s="77">
        <v>0</v>
      </c>
      <c r="G210" s="77">
        <v>0</v>
      </c>
      <c r="H210" s="77">
        <v>0</v>
      </c>
    </row>
    <row r="211" spans="1:8" x14ac:dyDescent="0.25">
      <c r="A211" s="64" t="s">
        <v>377</v>
      </c>
      <c r="B211" s="105">
        <v>323910</v>
      </c>
      <c r="C211" s="99" t="s">
        <v>181</v>
      </c>
      <c r="D211" s="77">
        <v>0</v>
      </c>
      <c r="E211" s="77">
        <v>50000</v>
      </c>
      <c r="F211" s="77">
        <v>0</v>
      </c>
      <c r="G211" s="77">
        <v>0</v>
      </c>
      <c r="H211" s="77">
        <v>0</v>
      </c>
    </row>
    <row r="212" spans="1:8" ht="30" x14ac:dyDescent="0.25">
      <c r="A212" s="64" t="s">
        <v>379</v>
      </c>
      <c r="B212" s="96">
        <v>32411</v>
      </c>
      <c r="C212" s="98" t="s">
        <v>182</v>
      </c>
      <c r="D212" s="77">
        <v>6856.42</v>
      </c>
      <c r="E212" s="77">
        <v>21084</v>
      </c>
      <c r="F212" s="77">
        <v>0</v>
      </c>
      <c r="G212" s="77">
        <v>0</v>
      </c>
      <c r="H212" s="77">
        <v>0</v>
      </c>
    </row>
    <row r="213" spans="1:8" ht="30" x14ac:dyDescent="0.25">
      <c r="A213" s="64" t="s">
        <v>378</v>
      </c>
      <c r="B213" s="96">
        <v>32399</v>
      </c>
      <c r="C213" s="98" t="s">
        <v>183</v>
      </c>
      <c r="D213" s="77">
        <v>0</v>
      </c>
      <c r="E213" s="77">
        <v>0</v>
      </c>
      <c r="F213" s="77">
        <v>0</v>
      </c>
      <c r="G213" s="77">
        <v>0</v>
      </c>
      <c r="H213" s="77">
        <v>0</v>
      </c>
    </row>
    <row r="214" spans="1:8" x14ac:dyDescent="0.25">
      <c r="A214" s="64" t="s">
        <v>380</v>
      </c>
      <c r="B214" s="96">
        <v>32931</v>
      </c>
      <c r="C214" s="98" t="s">
        <v>137</v>
      </c>
      <c r="D214" s="77">
        <v>0</v>
      </c>
      <c r="E214" s="77">
        <v>2000</v>
      </c>
      <c r="F214" s="77">
        <v>0</v>
      </c>
      <c r="G214" s="77">
        <v>0</v>
      </c>
      <c r="H214" s="77">
        <v>0</v>
      </c>
    </row>
    <row r="215" spans="1:8" x14ac:dyDescent="0.25">
      <c r="A215" s="74">
        <v>36</v>
      </c>
      <c r="B215" s="73" t="s">
        <v>184</v>
      </c>
      <c r="C215" s="74"/>
      <c r="D215" s="80">
        <f>SUM(D216:D219)</f>
        <v>343440.46000000008</v>
      </c>
      <c r="E215" s="80">
        <f t="shared" ref="E215:H215" si="34">SUM(E216:E219)</f>
        <v>289420</v>
      </c>
      <c r="F215" s="80">
        <f t="shared" si="34"/>
        <v>0</v>
      </c>
      <c r="G215" s="80">
        <f t="shared" si="34"/>
        <v>0</v>
      </c>
      <c r="H215" s="80">
        <f t="shared" si="34"/>
        <v>0</v>
      </c>
    </row>
    <row r="216" spans="1:8" x14ac:dyDescent="0.25">
      <c r="A216" s="100" t="s">
        <v>383</v>
      </c>
      <c r="B216" s="96">
        <v>36111</v>
      </c>
      <c r="C216" s="94" t="s">
        <v>185</v>
      </c>
      <c r="D216" s="101">
        <v>174053.22</v>
      </c>
      <c r="E216" s="101">
        <v>50000</v>
      </c>
      <c r="F216" s="101">
        <v>0</v>
      </c>
      <c r="G216" s="101">
        <v>0</v>
      </c>
      <c r="H216" s="101">
        <v>0</v>
      </c>
    </row>
    <row r="217" spans="1:8" ht="45" x14ac:dyDescent="0.25">
      <c r="A217" s="100" t="s">
        <v>384</v>
      </c>
      <c r="B217" s="96">
        <v>36811</v>
      </c>
      <c r="C217" s="98" t="s">
        <v>186</v>
      </c>
      <c r="D217" s="101">
        <v>84484.05</v>
      </c>
      <c r="E217" s="101">
        <v>37220</v>
      </c>
      <c r="F217" s="101">
        <v>0</v>
      </c>
      <c r="G217" s="101">
        <v>0</v>
      </c>
      <c r="H217" s="101">
        <v>0</v>
      </c>
    </row>
    <row r="218" spans="1:8" x14ac:dyDescent="0.25">
      <c r="A218" s="100" t="s">
        <v>387</v>
      </c>
      <c r="B218" s="96">
        <v>36931</v>
      </c>
      <c r="C218" s="94" t="s">
        <v>189</v>
      </c>
      <c r="D218" s="101">
        <v>7172.59</v>
      </c>
      <c r="E218" s="101">
        <v>8190</v>
      </c>
      <c r="F218" s="101">
        <v>0</v>
      </c>
      <c r="G218" s="101">
        <v>0</v>
      </c>
      <c r="H218" s="101">
        <v>0</v>
      </c>
    </row>
    <row r="219" spans="1:8" ht="45" x14ac:dyDescent="0.25">
      <c r="A219" s="100" t="s">
        <v>385</v>
      </c>
      <c r="B219" s="96">
        <v>36812</v>
      </c>
      <c r="C219" s="98" t="s">
        <v>187</v>
      </c>
      <c r="D219" s="101">
        <v>77730.600000000006</v>
      </c>
      <c r="E219" s="101">
        <v>194010</v>
      </c>
      <c r="F219" s="101">
        <v>0</v>
      </c>
      <c r="G219" s="101">
        <v>0</v>
      </c>
      <c r="H219" s="101">
        <v>0</v>
      </c>
    </row>
    <row r="220" spans="1:8" x14ac:dyDescent="0.25">
      <c r="A220" s="74">
        <v>38</v>
      </c>
      <c r="B220" s="73" t="s">
        <v>184</v>
      </c>
      <c r="C220" s="74"/>
      <c r="D220" s="80">
        <f>D221</f>
        <v>50926.12</v>
      </c>
      <c r="E220" s="80">
        <f t="shared" ref="E220:H220" si="35">E221</f>
        <v>39390</v>
      </c>
      <c r="F220" s="80">
        <f t="shared" si="35"/>
        <v>0</v>
      </c>
      <c r="G220" s="80">
        <f t="shared" si="35"/>
        <v>0</v>
      </c>
      <c r="H220" s="80">
        <f t="shared" si="35"/>
        <v>0</v>
      </c>
    </row>
    <row r="221" spans="1:8" x14ac:dyDescent="0.25">
      <c r="A221" s="100" t="s">
        <v>386</v>
      </c>
      <c r="B221" s="96">
        <v>38131</v>
      </c>
      <c r="C221" s="94" t="s">
        <v>188</v>
      </c>
      <c r="D221" s="101">
        <v>50926.12</v>
      </c>
      <c r="E221" s="101">
        <v>39390</v>
      </c>
      <c r="F221" s="101">
        <v>0</v>
      </c>
      <c r="G221" s="101">
        <v>0</v>
      </c>
      <c r="H221" s="101">
        <v>0</v>
      </c>
    </row>
    <row r="222" spans="1:8" x14ac:dyDescent="0.25">
      <c r="A222" s="81">
        <v>4</v>
      </c>
      <c r="B222" s="93" t="s">
        <v>94</v>
      </c>
      <c r="C222" s="81"/>
      <c r="D222" s="72">
        <f>SUM(D223:D235)</f>
        <v>2053.2399999999998</v>
      </c>
      <c r="E222" s="72">
        <f t="shared" ref="E222:H222" si="36">SUM(E223:E235)</f>
        <v>3481318.1100000003</v>
      </c>
      <c r="F222" s="72">
        <f t="shared" si="36"/>
        <v>0</v>
      </c>
      <c r="G222" s="72">
        <f t="shared" si="36"/>
        <v>0</v>
      </c>
      <c r="H222" s="72">
        <f t="shared" si="36"/>
        <v>0</v>
      </c>
    </row>
    <row r="223" spans="1:8" x14ac:dyDescent="0.25">
      <c r="A223" s="64" t="s">
        <v>388</v>
      </c>
      <c r="B223" s="96">
        <v>42211</v>
      </c>
      <c r="C223" s="94" t="s">
        <v>190</v>
      </c>
      <c r="D223" s="77">
        <v>0</v>
      </c>
      <c r="E223" s="77">
        <v>181722.75</v>
      </c>
      <c r="F223" s="77">
        <v>0</v>
      </c>
      <c r="G223" s="77">
        <v>0</v>
      </c>
      <c r="H223" s="77">
        <v>0</v>
      </c>
    </row>
    <row r="224" spans="1:8" x14ac:dyDescent="0.25">
      <c r="A224" s="64" t="s">
        <v>390</v>
      </c>
      <c r="B224" s="96">
        <v>42212</v>
      </c>
      <c r="C224" s="94" t="s">
        <v>191</v>
      </c>
      <c r="D224" s="77">
        <v>0</v>
      </c>
      <c r="E224" s="77">
        <v>6900</v>
      </c>
      <c r="F224" s="77">
        <v>0</v>
      </c>
      <c r="G224" s="77">
        <v>0</v>
      </c>
      <c r="H224" s="77">
        <v>0</v>
      </c>
    </row>
    <row r="225" spans="1:8" x14ac:dyDescent="0.25">
      <c r="A225" s="64" t="s">
        <v>391</v>
      </c>
      <c r="B225" s="96">
        <v>42219</v>
      </c>
      <c r="C225" s="94" t="s">
        <v>192</v>
      </c>
      <c r="D225" s="77">
        <v>0</v>
      </c>
      <c r="E225" s="77">
        <v>0</v>
      </c>
      <c r="F225" s="77">
        <v>0</v>
      </c>
      <c r="G225" s="77">
        <v>0</v>
      </c>
      <c r="H225" s="77">
        <v>0</v>
      </c>
    </row>
    <row r="226" spans="1:8" x14ac:dyDescent="0.25">
      <c r="A226" s="64" t="s">
        <v>396</v>
      </c>
      <c r="B226" s="96">
        <v>42221</v>
      </c>
      <c r="C226" s="94" t="s">
        <v>203</v>
      </c>
      <c r="D226" s="77">
        <v>0</v>
      </c>
      <c r="E226" s="77">
        <v>50000</v>
      </c>
      <c r="F226" s="77">
        <v>0</v>
      </c>
      <c r="G226" s="77">
        <v>0</v>
      </c>
      <c r="H226" s="77">
        <v>0</v>
      </c>
    </row>
    <row r="227" spans="1:8" x14ac:dyDescent="0.25">
      <c r="A227" s="64" t="s">
        <v>397</v>
      </c>
      <c r="B227" s="104">
        <v>42222</v>
      </c>
      <c r="C227" s="102" t="s">
        <v>204</v>
      </c>
      <c r="D227" s="77">
        <v>0</v>
      </c>
      <c r="E227" s="77">
        <v>0</v>
      </c>
      <c r="F227" s="77">
        <v>0</v>
      </c>
      <c r="G227" s="77">
        <v>0</v>
      </c>
      <c r="H227" s="77">
        <v>0</v>
      </c>
    </row>
    <row r="228" spans="1:8" x14ac:dyDescent="0.25">
      <c r="A228" s="64" t="s">
        <v>392</v>
      </c>
      <c r="B228" s="104">
        <v>42229</v>
      </c>
      <c r="C228" s="102" t="s">
        <v>193</v>
      </c>
      <c r="D228" s="77">
        <v>0</v>
      </c>
      <c r="E228" s="77">
        <v>0</v>
      </c>
      <c r="F228" s="77">
        <v>0</v>
      </c>
      <c r="G228" s="77">
        <v>0</v>
      </c>
      <c r="H228" s="77">
        <v>0</v>
      </c>
    </row>
    <row r="229" spans="1:8" x14ac:dyDescent="0.25">
      <c r="A229" s="64" t="s">
        <v>398</v>
      </c>
      <c r="B229" s="104">
        <v>42232</v>
      </c>
      <c r="C229" s="102" t="s">
        <v>205</v>
      </c>
      <c r="D229" s="77">
        <v>0</v>
      </c>
      <c r="E229" s="77">
        <v>10000</v>
      </c>
      <c r="F229" s="77">
        <v>0</v>
      </c>
      <c r="G229" s="77">
        <v>0</v>
      </c>
      <c r="H229" s="77">
        <v>0</v>
      </c>
    </row>
    <row r="230" spans="1:8" x14ac:dyDescent="0.25">
      <c r="A230" s="64" t="s">
        <v>399</v>
      </c>
      <c r="B230" s="104">
        <v>42233</v>
      </c>
      <c r="C230" s="102" t="s">
        <v>206</v>
      </c>
      <c r="D230" s="77">
        <v>0</v>
      </c>
      <c r="E230" s="77">
        <v>0</v>
      </c>
      <c r="F230" s="77">
        <v>0</v>
      </c>
      <c r="G230" s="77">
        <v>0</v>
      </c>
      <c r="H230" s="77">
        <v>0</v>
      </c>
    </row>
    <row r="231" spans="1:8" x14ac:dyDescent="0.25">
      <c r="A231" s="64" t="s">
        <v>393</v>
      </c>
      <c r="B231" s="104">
        <v>42239</v>
      </c>
      <c r="C231" s="102" t="s">
        <v>194</v>
      </c>
      <c r="D231" s="77">
        <v>0</v>
      </c>
      <c r="E231" s="77">
        <v>26000</v>
      </c>
      <c r="F231" s="77">
        <v>0</v>
      </c>
      <c r="G231" s="77">
        <v>0</v>
      </c>
      <c r="H231" s="77">
        <v>0</v>
      </c>
    </row>
    <row r="232" spans="1:8" x14ac:dyDescent="0.25">
      <c r="A232" s="64" t="s">
        <v>394</v>
      </c>
      <c r="B232" s="92">
        <v>42271</v>
      </c>
      <c r="C232" s="61" t="s">
        <v>195</v>
      </c>
      <c r="D232" s="77">
        <v>0</v>
      </c>
      <c r="E232" s="77">
        <v>1117728.79</v>
      </c>
      <c r="F232" s="77">
        <v>0</v>
      </c>
      <c r="G232" s="77">
        <v>0</v>
      </c>
      <c r="H232" s="77">
        <v>0</v>
      </c>
    </row>
    <row r="233" spans="1:8" x14ac:dyDescent="0.25">
      <c r="A233" s="64" t="s">
        <v>395</v>
      </c>
      <c r="B233" s="92">
        <v>42273</v>
      </c>
      <c r="C233" s="61" t="s">
        <v>196</v>
      </c>
      <c r="D233" s="77">
        <v>2053.2399999999998</v>
      </c>
      <c r="E233" s="77">
        <v>407640</v>
      </c>
      <c r="F233" s="77">
        <v>0</v>
      </c>
      <c r="G233" s="77">
        <v>0</v>
      </c>
      <c r="H233" s="77">
        <v>0</v>
      </c>
    </row>
    <row r="234" spans="1:8" x14ac:dyDescent="0.25">
      <c r="A234" s="64" t="s">
        <v>400</v>
      </c>
      <c r="B234" s="92">
        <v>42313</v>
      </c>
      <c r="C234" s="61" t="s">
        <v>207</v>
      </c>
      <c r="D234" s="77">
        <v>0</v>
      </c>
      <c r="E234" s="77">
        <v>38442.78</v>
      </c>
      <c r="F234" s="77">
        <v>0</v>
      </c>
      <c r="G234" s="77">
        <v>0</v>
      </c>
      <c r="H234" s="77">
        <v>0</v>
      </c>
    </row>
    <row r="235" spans="1:8" x14ac:dyDescent="0.25">
      <c r="A235" s="133" t="s">
        <v>401</v>
      </c>
      <c r="B235" s="134">
        <v>92221</v>
      </c>
      <c r="C235" s="61" t="s">
        <v>301</v>
      </c>
      <c r="D235" s="77"/>
      <c r="E235" s="77">
        <v>1642883.79</v>
      </c>
      <c r="F235" s="77"/>
      <c r="G235" s="77"/>
      <c r="H235" s="77"/>
    </row>
    <row r="236" spans="1:8" x14ac:dyDescent="0.25">
      <c r="A236" s="180" t="s">
        <v>19</v>
      </c>
      <c r="B236" s="181"/>
      <c r="C236" s="62"/>
      <c r="D236" s="84"/>
      <c r="E236" s="84"/>
      <c r="F236" s="84"/>
      <c r="G236" s="84"/>
      <c r="H236" s="84"/>
    </row>
    <row r="237" spans="1:8" x14ac:dyDescent="0.25">
      <c r="A237" s="64"/>
      <c r="B237" s="89" t="s">
        <v>96</v>
      </c>
      <c r="C237" s="85" t="s">
        <v>109</v>
      </c>
      <c r="D237" s="77"/>
      <c r="E237" s="77"/>
      <c r="F237" s="77"/>
      <c r="G237" s="77"/>
      <c r="H237" s="77"/>
    </row>
    <row r="238" spans="1:8" x14ac:dyDescent="0.25">
      <c r="A238" s="64"/>
      <c r="B238" s="89" t="s">
        <v>349</v>
      </c>
      <c r="C238" s="85" t="s">
        <v>114</v>
      </c>
      <c r="D238" s="62" t="s">
        <v>77</v>
      </c>
      <c r="E238" s="62" t="s">
        <v>77</v>
      </c>
      <c r="F238" s="62" t="s">
        <v>77</v>
      </c>
      <c r="G238" s="62"/>
      <c r="H238" s="62"/>
    </row>
    <row r="239" spans="1:8" x14ac:dyDescent="0.25">
      <c r="A239" s="64"/>
      <c r="B239" s="90" t="s">
        <v>198</v>
      </c>
      <c r="C239" s="86" t="s">
        <v>214</v>
      </c>
      <c r="D239" s="63" t="s">
        <v>36</v>
      </c>
      <c r="E239" s="63" t="s">
        <v>34</v>
      </c>
      <c r="F239" s="63" t="s">
        <v>31</v>
      </c>
      <c r="G239" s="63" t="s">
        <v>120</v>
      </c>
      <c r="H239" s="63" t="s">
        <v>119</v>
      </c>
    </row>
    <row r="240" spans="1:8" x14ac:dyDescent="0.25">
      <c r="A240" s="66" t="s">
        <v>240</v>
      </c>
      <c r="B240" s="91" t="s">
        <v>241</v>
      </c>
      <c r="C240" s="67"/>
      <c r="D240" s="69">
        <f>SUM(D242+D243)</f>
        <v>1249202.57</v>
      </c>
      <c r="E240" s="69">
        <f t="shared" ref="E240:H240" si="37">SUM(E242+E243)</f>
        <v>3661541.32</v>
      </c>
      <c r="F240" s="69">
        <f t="shared" si="37"/>
        <v>444000</v>
      </c>
      <c r="G240" s="69">
        <f t="shared" si="37"/>
        <v>3074860</v>
      </c>
      <c r="H240" s="69">
        <f t="shared" si="37"/>
        <v>3043160</v>
      </c>
    </row>
    <row r="241" spans="1:8" x14ac:dyDescent="0.25">
      <c r="A241" s="81">
        <v>4</v>
      </c>
      <c r="B241" s="93" t="s">
        <v>94</v>
      </c>
      <c r="C241" s="81"/>
      <c r="D241" s="72">
        <f>SUM(D242+D243)</f>
        <v>1249202.57</v>
      </c>
      <c r="E241" s="72">
        <f t="shared" ref="E241:H241" si="38">SUM(E242+E243)</f>
        <v>3661541.32</v>
      </c>
      <c r="F241" s="72">
        <f t="shared" si="38"/>
        <v>444000</v>
      </c>
      <c r="G241" s="72">
        <f t="shared" si="38"/>
        <v>3074860</v>
      </c>
      <c r="H241" s="72">
        <f t="shared" si="38"/>
        <v>3043160</v>
      </c>
    </row>
    <row r="242" spans="1:8" ht="30" x14ac:dyDescent="0.25">
      <c r="A242" s="64" t="s">
        <v>402</v>
      </c>
      <c r="B242" s="92">
        <v>42123</v>
      </c>
      <c r="C242" s="103" t="s">
        <v>197</v>
      </c>
      <c r="D242" s="77">
        <v>1249202.57</v>
      </c>
      <c r="E242" s="77">
        <v>3661541.32</v>
      </c>
      <c r="F242" s="77">
        <v>0</v>
      </c>
      <c r="G242" s="77">
        <v>0</v>
      </c>
      <c r="H242" s="77">
        <v>0</v>
      </c>
    </row>
    <row r="243" spans="1:8" x14ac:dyDescent="0.25">
      <c r="A243" s="64"/>
      <c r="B243" s="92">
        <v>54</v>
      </c>
      <c r="C243" s="103" t="s">
        <v>239</v>
      </c>
      <c r="D243" s="77"/>
      <c r="E243" s="77"/>
      <c r="F243" s="77">
        <v>444000</v>
      </c>
      <c r="G243" s="77">
        <v>3074860</v>
      </c>
      <c r="H243" s="77">
        <v>3043160</v>
      </c>
    </row>
    <row r="244" spans="1:8" x14ac:dyDescent="0.25">
      <c r="A244" s="180" t="s">
        <v>19</v>
      </c>
      <c r="B244" s="181"/>
      <c r="C244" s="62"/>
      <c r="D244" s="84"/>
      <c r="E244" s="84"/>
      <c r="F244" s="84"/>
      <c r="G244" s="84"/>
      <c r="H244" s="84"/>
    </row>
    <row r="245" spans="1:8" x14ac:dyDescent="0.25">
      <c r="A245" s="64"/>
      <c r="B245" s="89" t="s">
        <v>96</v>
      </c>
      <c r="C245" s="85" t="s">
        <v>109</v>
      </c>
      <c r="D245" s="77"/>
      <c r="E245" s="77"/>
      <c r="F245" s="77"/>
      <c r="G245" s="77"/>
      <c r="H245" s="77"/>
    </row>
    <row r="246" spans="1:8" x14ac:dyDescent="0.25">
      <c r="A246" s="64"/>
      <c r="B246" s="89" t="s">
        <v>404</v>
      </c>
      <c r="C246" s="85" t="s">
        <v>403</v>
      </c>
      <c r="D246" s="62" t="s">
        <v>77</v>
      </c>
      <c r="E246" s="62" t="s">
        <v>77</v>
      </c>
      <c r="F246" s="62" t="s">
        <v>77</v>
      </c>
      <c r="G246" s="62"/>
      <c r="H246" s="62"/>
    </row>
    <row r="247" spans="1:8" x14ac:dyDescent="0.25">
      <c r="A247" s="64"/>
      <c r="B247" s="90" t="s">
        <v>211</v>
      </c>
      <c r="C247" s="86" t="s">
        <v>212</v>
      </c>
      <c r="D247" s="63" t="s">
        <v>36</v>
      </c>
      <c r="E247" s="63" t="s">
        <v>34</v>
      </c>
      <c r="F247" s="63" t="s">
        <v>31</v>
      </c>
      <c r="G247" s="63" t="s">
        <v>120</v>
      </c>
      <c r="H247" s="63" t="s">
        <v>119</v>
      </c>
    </row>
    <row r="248" spans="1:8" x14ac:dyDescent="0.25">
      <c r="A248" s="66" t="s">
        <v>80</v>
      </c>
      <c r="B248" s="91" t="s">
        <v>81</v>
      </c>
      <c r="C248" s="67"/>
      <c r="D248" s="119">
        <f>SUM(D249+D253)</f>
        <v>441898.82</v>
      </c>
      <c r="E248" s="119">
        <f>SUM(E249+E253)</f>
        <v>1020000</v>
      </c>
      <c r="F248" s="119">
        <f>SUM(F249+F253)</f>
        <v>6000</v>
      </c>
      <c r="G248" s="119">
        <f>SUM(G249+G253)</f>
        <v>6000</v>
      </c>
      <c r="H248" s="119">
        <f>SUM(H249+H253)</f>
        <v>6000</v>
      </c>
    </row>
    <row r="249" spans="1:8" x14ac:dyDescent="0.25">
      <c r="A249" s="81">
        <v>3</v>
      </c>
      <c r="B249" s="93" t="s">
        <v>10</v>
      </c>
      <c r="C249" s="81"/>
      <c r="D249" s="82">
        <f>D250</f>
        <v>261711.71000000002</v>
      </c>
      <c r="E249" s="82">
        <f t="shared" ref="E249:H249" si="39">E250</f>
        <v>1020000</v>
      </c>
      <c r="F249" s="82">
        <f t="shared" si="39"/>
        <v>6000</v>
      </c>
      <c r="G249" s="82">
        <f t="shared" si="39"/>
        <v>6000</v>
      </c>
      <c r="H249" s="82">
        <f t="shared" si="39"/>
        <v>6000</v>
      </c>
    </row>
    <row r="250" spans="1:8" x14ac:dyDescent="0.25">
      <c r="A250" s="107">
        <v>32</v>
      </c>
      <c r="B250" s="108" t="s">
        <v>20</v>
      </c>
      <c r="C250" s="107"/>
      <c r="D250" s="120">
        <f>SUM(D251:D252)</f>
        <v>261711.71000000002</v>
      </c>
      <c r="E250" s="120">
        <f>SUM(E251:E252)</f>
        <v>1020000</v>
      </c>
      <c r="F250" s="120">
        <f>SUM(F251:F252)</f>
        <v>6000</v>
      </c>
      <c r="G250" s="120">
        <f>SUM(G251:G252)</f>
        <v>6000</v>
      </c>
      <c r="H250" s="120">
        <f>SUM(H251:H252)</f>
        <v>6000</v>
      </c>
    </row>
    <row r="251" spans="1:8" ht="18.75" customHeight="1" x14ac:dyDescent="0.25">
      <c r="A251" s="64"/>
      <c r="B251" s="92">
        <v>31</v>
      </c>
      <c r="C251" s="103" t="s">
        <v>215</v>
      </c>
      <c r="D251" s="121">
        <v>10675.11</v>
      </c>
      <c r="E251" s="121">
        <v>0</v>
      </c>
      <c r="F251" s="121">
        <v>6000</v>
      </c>
      <c r="G251" s="121">
        <v>6000</v>
      </c>
      <c r="H251" s="121">
        <v>6000</v>
      </c>
    </row>
    <row r="252" spans="1:8" x14ac:dyDescent="0.25">
      <c r="A252" s="64"/>
      <c r="B252" s="92">
        <v>32</v>
      </c>
      <c r="C252" s="64" t="s">
        <v>216</v>
      </c>
      <c r="D252" s="121">
        <v>251036.6</v>
      </c>
      <c r="E252" s="121">
        <v>1020000</v>
      </c>
      <c r="F252" s="121">
        <v>0</v>
      </c>
      <c r="G252" s="121">
        <v>0</v>
      </c>
      <c r="H252" s="121">
        <v>0</v>
      </c>
    </row>
    <row r="253" spans="1:8" x14ac:dyDescent="0.25">
      <c r="A253" s="81">
        <v>4</v>
      </c>
      <c r="B253" s="93" t="s">
        <v>213</v>
      </c>
      <c r="C253" s="81"/>
      <c r="D253" s="82">
        <f>SUM(D254:D255)</f>
        <v>180187.11</v>
      </c>
      <c r="E253" s="82">
        <f>SUM(E254:E255)</f>
        <v>0</v>
      </c>
      <c r="F253" s="82">
        <f>SUM(F254:F255)</f>
        <v>0</v>
      </c>
      <c r="G253" s="82">
        <f>SUM(G254:G255)</f>
        <v>0</v>
      </c>
      <c r="H253" s="82">
        <f>SUM(H254:H255)</f>
        <v>0</v>
      </c>
    </row>
    <row r="254" spans="1:8" x14ac:dyDescent="0.25">
      <c r="A254" s="64"/>
      <c r="B254" s="92">
        <v>42</v>
      </c>
      <c r="C254" s="64" t="s">
        <v>217</v>
      </c>
      <c r="D254" s="121">
        <v>74564.009999999995</v>
      </c>
      <c r="E254" s="121">
        <v>0</v>
      </c>
      <c r="F254" s="121"/>
      <c r="G254" s="121"/>
      <c r="H254" s="121"/>
    </row>
    <row r="255" spans="1:8" x14ac:dyDescent="0.25">
      <c r="A255" s="64"/>
      <c r="B255" s="92">
        <v>42</v>
      </c>
      <c r="C255" s="64" t="s">
        <v>231</v>
      </c>
      <c r="D255" s="121">
        <v>105623.1</v>
      </c>
      <c r="E255" s="121"/>
      <c r="F255" s="121"/>
      <c r="G255" s="121"/>
      <c r="H255" s="121"/>
    </row>
  </sheetData>
  <mergeCells count="20">
    <mergeCell ref="K15:N15"/>
    <mergeCell ref="K16:N16"/>
    <mergeCell ref="L17:N17"/>
    <mergeCell ref="A44:B44"/>
    <mergeCell ref="A177:B177"/>
    <mergeCell ref="K58:N58"/>
    <mergeCell ref="K59:N59"/>
    <mergeCell ref="L60:N60"/>
    <mergeCell ref="A122:B122"/>
    <mergeCell ref="A164:B164"/>
    <mergeCell ref="A244:B244"/>
    <mergeCell ref="A1:I1"/>
    <mergeCell ref="A3:I3"/>
    <mergeCell ref="A5:B5"/>
    <mergeCell ref="A103:B103"/>
    <mergeCell ref="A151:B151"/>
    <mergeCell ref="A131:B131"/>
    <mergeCell ref="A82:B82"/>
    <mergeCell ref="A189:B189"/>
    <mergeCell ref="A236:B23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Račun financiranja po izvor </vt:lpstr>
      <vt:lpstr>Račun financiranja </vt:lpstr>
      <vt:lpstr>Rashodi prema funkcijskoj k </vt:lpstr>
      <vt:lpstr> Račun prihoda i rashoda</vt:lpstr>
      <vt:lpstr>Prihodi i rashodi po izvori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2023-11-01T14:12:34Z</cp:lastPrinted>
  <dcterms:created xsi:type="dcterms:W3CDTF">2022-08-12T12:51:27Z</dcterms:created>
  <dcterms:modified xsi:type="dcterms:W3CDTF">2023-12-11T15:04:00Z</dcterms:modified>
</cp:coreProperties>
</file>