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I rebalans 2025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2" i="7" l="1"/>
  <c r="H411" i="7" s="1"/>
  <c r="H410" i="7" s="1"/>
  <c r="H408" i="7"/>
  <c r="G402" i="7"/>
  <c r="F402" i="7"/>
  <c r="G389" i="7"/>
  <c r="H389" i="7"/>
  <c r="F389" i="7"/>
  <c r="G388" i="7"/>
  <c r="F388" i="7"/>
  <c r="G408" i="7"/>
  <c r="F408" i="7"/>
  <c r="H401" i="7"/>
  <c r="H402" i="7"/>
  <c r="H403" i="7"/>
  <c r="H404" i="7"/>
  <c r="H405" i="7"/>
  <c r="H406" i="7"/>
  <c r="H407" i="7"/>
  <c r="H390" i="7"/>
  <c r="H391" i="7"/>
  <c r="H392" i="7"/>
  <c r="H393" i="7"/>
  <c r="H394" i="7"/>
  <c r="H395" i="7"/>
  <c r="H396" i="7"/>
  <c r="H397" i="7"/>
  <c r="H398" i="7"/>
  <c r="H399" i="7"/>
  <c r="H400" i="7"/>
  <c r="G410" i="7"/>
  <c r="F410" i="7"/>
  <c r="H67" i="7"/>
  <c r="H68" i="7"/>
  <c r="G66" i="7"/>
  <c r="F66" i="7"/>
  <c r="G62" i="7"/>
  <c r="F62" i="7"/>
  <c r="H388" i="7" l="1"/>
  <c r="F307" i="7"/>
  <c r="H285" i="7"/>
  <c r="H286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8" i="7"/>
  <c r="H309" i="7"/>
  <c r="F282" i="7"/>
  <c r="H266" i="7"/>
  <c r="H267" i="7"/>
  <c r="H268" i="7"/>
  <c r="H274" i="7"/>
  <c r="H275" i="7"/>
  <c r="H276" i="7"/>
  <c r="H278" i="7"/>
  <c r="H280" i="7"/>
  <c r="H281" i="7"/>
  <c r="H283" i="7"/>
  <c r="H284" i="7"/>
  <c r="F262" i="7"/>
  <c r="H257" i="7"/>
  <c r="H259" i="7"/>
  <c r="H261" i="7"/>
  <c r="H263" i="7"/>
  <c r="H264" i="7"/>
  <c r="H265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F219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5" i="7"/>
  <c r="H206" i="7"/>
  <c r="H207" i="7"/>
  <c r="H209" i="7"/>
  <c r="H211" i="7"/>
  <c r="H212" i="7"/>
  <c r="H213" i="7"/>
  <c r="H214" i="7"/>
  <c r="H215" i="7"/>
  <c r="H216" i="7"/>
  <c r="H217" i="7"/>
  <c r="H218" i="7"/>
  <c r="H220" i="7"/>
  <c r="H221" i="7"/>
  <c r="H167" i="7"/>
  <c r="F155" i="7"/>
  <c r="H151" i="7"/>
  <c r="H153" i="7"/>
  <c r="H154" i="7"/>
  <c r="H156" i="7"/>
  <c r="H157" i="7"/>
  <c r="H143" i="7"/>
  <c r="H144" i="7"/>
  <c r="H145" i="7"/>
  <c r="H146" i="7"/>
  <c r="H147" i="7"/>
  <c r="H148" i="7"/>
  <c r="H149" i="7"/>
  <c r="H134" i="7"/>
  <c r="H135" i="7"/>
  <c r="H136" i="7"/>
  <c r="H141" i="7"/>
  <c r="F124" i="7"/>
  <c r="F130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1" i="7"/>
  <c r="H123" i="7"/>
  <c r="H125" i="7"/>
  <c r="H126" i="7"/>
  <c r="H127" i="7"/>
  <c r="H128" i="7"/>
  <c r="H129" i="7"/>
  <c r="H131" i="7"/>
  <c r="H132" i="7"/>
  <c r="H133" i="7"/>
  <c r="H78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60" i="7"/>
  <c r="H61" i="7"/>
  <c r="H63" i="7"/>
  <c r="H64" i="7"/>
  <c r="H65" i="7"/>
  <c r="H13" i="7"/>
  <c r="H14" i="7"/>
  <c r="H15" i="7"/>
  <c r="H16" i="7"/>
  <c r="H17" i="7"/>
  <c r="H18" i="7"/>
  <c r="H19" i="7"/>
  <c r="H20" i="7"/>
  <c r="H21" i="7"/>
  <c r="H22" i="7"/>
  <c r="H23" i="7"/>
  <c r="H24" i="7"/>
  <c r="H307" i="7" l="1"/>
  <c r="G372" i="7"/>
  <c r="G323" i="7"/>
  <c r="G307" i="7"/>
  <c r="G282" i="7"/>
  <c r="H282" i="7" s="1"/>
  <c r="G262" i="7"/>
  <c r="H262" i="7" s="1"/>
  <c r="G233" i="7"/>
  <c r="G219" i="7"/>
  <c r="H219" i="7" s="1"/>
  <c r="G155" i="7"/>
  <c r="H155" i="7" s="1"/>
  <c r="G292" i="7" l="1"/>
  <c r="G130" i="7"/>
  <c r="H130" i="7" s="1"/>
  <c r="G124" i="7"/>
  <c r="E410" i="7" l="1"/>
  <c r="D410" i="7"/>
  <c r="E408" i="7"/>
  <c r="D408" i="7"/>
  <c r="G387" i="7"/>
  <c r="G386" i="7" s="1"/>
  <c r="F387" i="7"/>
  <c r="E387" i="7"/>
  <c r="D387" i="7"/>
  <c r="H387" i="7" l="1"/>
  <c r="F386" i="7"/>
  <c r="H386" i="7" s="1"/>
  <c r="D386" i="7"/>
  <c r="E386" i="7"/>
  <c r="D165" i="7"/>
  <c r="H379" i="7" l="1"/>
  <c r="G379" i="7"/>
  <c r="F379" i="7"/>
  <c r="E379" i="7"/>
  <c r="D379" i="7"/>
  <c r="H378" i="7"/>
  <c r="G378" i="7"/>
  <c r="F378" i="7"/>
  <c r="E378" i="7"/>
  <c r="D378" i="7"/>
  <c r="H358" i="7"/>
  <c r="G358" i="7"/>
  <c r="F358" i="7"/>
  <c r="E358" i="7"/>
  <c r="D358" i="7"/>
  <c r="H356" i="7"/>
  <c r="G356" i="7"/>
  <c r="F356" i="7"/>
  <c r="E356" i="7"/>
  <c r="D356" i="7"/>
  <c r="H351" i="7"/>
  <c r="G351" i="7"/>
  <c r="F351" i="7"/>
  <c r="E351" i="7"/>
  <c r="D351" i="7"/>
  <c r="H332" i="7"/>
  <c r="G332" i="7"/>
  <c r="F332" i="7"/>
  <c r="E332" i="7"/>
  <c r="D332" i="7"/>
  <c r="H331" i="7"/>
  <c r="G331" i="7"/>
  <c r="F331" i="7"/>
  <c r="E331" i="7"/>
  <c r="D331" i="7"/>
  <c r="H320" i="7"/>
  <c r="G320" i="7"/>
  <c r="F320" i="7"/>
  <c r="E320" i="7"/>
  <c r="D320" i="7"/>
  <c r="H317" i="7"/>
  <c r="H316" i="7" s="1"/>
  <c r="G317" i="7"/>
  <c r="G316" i="7" s="1"/>
  <c r="F317" i="7"/>
  <c r="F316" i="7" s="1"/>
  <c r="E317" i="7"/>
  <c r="E316" i="7" s="1"/>
  <c r="D317" i="7"/>
  <c r="D316" i="7" s="1"/>
  <c r="F292" i="7"/>
  <c r="H292" i="7" s="1"/>
  <c r="E292" i="7"/>
  <c r="D292" i="7"/>
  <c r="D290" i="7" s="1"/>
  <c r="D289" i="7" s="1"/>
  <c r="G291" i="7"/>
  <c r="F291" i="7"/>
  <c r="E291" i="7"/>
  <c r="G279" i="7"/>
  <c r="H279" i="7" s="1"/>
  <c r="F279" i="7"/>
  <c r="E279" i="7"/>
  <c r="D279" i="7"/>
  <c r="G277" i="7"/>
  <c r="H277" i="7" s="1"/>
  <c r="F277" i="7"/>
  <c r="E277" i="7"/>
  <c r="D277" i="7"/>
  <c r="D272" i="7" s="1"/>
  <c r="G273" i="7"/>
  <c r="H273" i="7" s="1"/>
  <c r="F273" i="7"/>
  <c r="E273" i="7"/>
  <c r="D273" i="7"/>
  <c r="G260" i="7"/>
  <c r="H260" i="7" s="1"/>
  <c r="F260" i="7"/>
  <c r="E260" i="7"/>
  <c r="D260" i="7"/>
  <c r="G258" i="7"/>
  <c r="H258" i="7" s="1"/>
  <c r="F258" i="7"/>
  <c r="E258" i="7"/>
  <c r="D258" i="7"/>
  <c r="G243" i="7"/>
  <c r="H243" i="7" s="1"/>
  <c r="F243" i="7"/>
  <c r="E243" i="7"/>
  <c r="D243" i="7"/>
  <c r="G242" i="7"/>
  <c r="H242" i="7" s="1"/>
  <c r="F242" i="7"/>
  <c r="E242" i="7"/>
  <c r="H230" i="7"/>
  <c r="H228" i="7" s="1"/>
  <c r="G230" i="7"/>
  <c r="G228" i="7" s="1"/>
  <c r="F230" i="7"/>
  <c r="F228" i="7" s="1"/>
  <c r="E230" i="7"/>
  <c r="E228" i="7" s="1"/>
  <c r="D230" i="7"/>
  <c r="D228" i="7" s="1"/>
  <c r="G210" i="7"/>
  <c r="H210" i="7" s="1"/>
  <c r="F210" i="7"/>
  <c r="E210" i="7"/>
  <c r="D210" i="7"/>
  <c r="G208" i="7"/>
  <c r="H208" i="7" s="1"/>
  <c r="F208" i="7"/>
  <c r="E208" i="7"/>
  <c r="G204" i="7"/>
  <c r="F204" i="7"/>
  <c r="E204" i="7"/>
  <c r="G166" i="7"/>
  <c r="F166" i="7"/>
  <c r="E166" i="7"/>
  <c r="D166" i="7"/>
  <c r="D164" i="7" s="1"/>
  <c r="G165" i="7"/>
  <c r="F165" i="7"/>
  <c r="E165" i="7"/>
  <c r="G152" i="7"/>
  <c r="F152" i="7"/>
  <c r="E152" i="7"/>
  <c r="D152" i="7"/>
  <c r="G150" i="7"/>
  <c r="H150" i="7" s="1"/>
  <c r="F150" i="7"/>
  <c r="E150" i="7"/>
  <c r="D150" i="7"/>
  <c r="G142" i="7"/>
  <c r="H142" i="7" s="1"/>
  <c r="F142" i="7"/>
  <c r="E142" i="7"/>
  <c r="D142" i="7"/>
  <c r="H124" i="7"/>
  <c r="E124" i="7"/>
  <c r="D124" i="7"/>
  <c r="G122" i="7"/>
  <c r="H122" i="7" s="1"/>
  <c r="F122" i="7"/>
  <c r="E122" i="7"/>
  <c r="D122" i="7"/>
  <c r="G120" i="7"/>
  <c r="H120" i="7" s="1"/>
  <c r="F120" i="7"/>
  <c r="E120" i="7"/>
  <c r="D120" i="7"/>
  <c r="G77" i="7"/>
  <c r="H77" i="7" s="1"/>
  <c r="F77" i="7"/>
  <c r="E77" i="7"/>
  <c r="D77" i="7"/>
  <c r="G76" i="7"/>
  <c r="H76" i="7" s="1"/>
  <c r="F76" i="7"/>
  <c r="E76" i="7"/>
  <c r="D76" i="7"/>
  <c r="E62" i="7"/>
  <c r="D62" i="7"/>
  <c r="G59" i="7"/>
  <c r="F59" i="7"/>
  <c r="E59" i="7"/>
  <c r="D59" i="7"/>
  <c r="G12" i="7"/>
  <c r="F12" i="7"/>
  <c r="E12" i="7"/>
  <c r="D12" i="7"/>
  <c r="H165" i="7" l="1"/>
  <c r="H166" i="7"/>
  <c r="H204" i="7"/>
  <c r="H12" i="7"/>
  <c r="H152" i="7"/>
  <c r="G290" i="7"/>
  <c r="H291" i="7"/>
  <c r="H62" i="7"/>
  <c r="D163" i="7"/>
  <c r="F290" i="7"/>
  <c r="F289" i="7" s="1"/>
  <c r="E315" i="7"/>
  <c r="D241" i="7"/>
  <c r="D240" i="7" s="1"/>
  <c r="G272" i="7"/>
  <c r="F241" i="7"/>
  <c r="F240" i="7" s="1"/>
  <c r="G241" i="7"/>
  <c r="D330" i="7"/>
  <c r="D329" i="7" s="1"/>
  <c r="G75" i="7"/>
  <c r="D11" i="7"/>
  <c r="D10" i="7" s="1"/>
  <c r="F272" i="7"/>
  <c r="F271" i="7" s="1"/>
  <c r="H315" i="7"/>
  <c r="G140" i="7"/>
  <c r="G164" i="7"/>
  <c r="G11" i="7"/>
  <c r="E11" i="7"/>
  <c r="E10" i="7" s="1"/>
  <c r="F140" i="7"/>
  <c r="F139" i="7" s="1"/>
  <c r="F11" i="7"/>
  <c r="E241" i="7"/>
  <c r="E240" i="7" s="1"/>
  <c r="D315" i="7"/>
  <c r="D75" i="7"/>
  <c r="D74" i="7" s="1"/>
  <c r="E164" i="7"/>
  <c r="E163" i="7" s="1"/>
  <c r="D271" i="7"/>
  <c r="E290" i="7"/>
  <c r="E289" i="7" s="1"/>
  <c r="G330" i="7"/>
  <c r="G329" i="7" s="1"/>
  <c r="F164" i="7"/>
  <c r="F163" i="7" s="1"/>
  <c r="F315" i="7"/>
  <c r="H330" i="7"/>
  <c r="H329" i="7" s="1"/>
  <c r="E75" i="7"/>
  <c r="E74" i="7" s="1"/>
  <c r="F75" i="7"/>
  <c r="F74" i="7" s="1"/>
  <c r="D140" i="7"/>
  <c r="D139" i="7" s="1"/>
  <c r="E140" i="7"/>
  <c r="E139" i="7" s="1"/>
  <c r="E272" i="7"/>
  <c r="E271" i="7" s="1"/>
  <c r="G315" i="7"/>
  <c r="F330" i="7"/>
  <c r="F329" i="7" s="1"/>
  <c r="E330" i="7"/>
  <c r="E329" i="7" s="1"/>
  <c r="G10" i="7" l="1"/>
  <c r="G9" i="7"/>
  <c r="H11" i="7"/>
  <c r="G240" i="7"/>
  <c r="H240" i="7" s="1"/>
  <c r="H241" i="7"/>
  <c r="F10" i="7"/>
  <c r="F9" i="7"/>
  <c r="G163" i="7"/>
  <c r="H163" i="7" s="1"/>
  <c r="H164" i="7"/>
  <c r="G289" i="7"/>
  <c r="H289" i="7" s="1"/>
  <c r="H290" i="7"/>
  <c r="G139" i="7"/>
  <c r="H139" i="7" s="1"/>
  <c r="H140" i="7"/>
  <c r="G74" i="7"/>
  <c r="H74" i="7" s="1"/>
  <c r="H75" i="7"/>
  <c r="G271" i="7"/>
  <c r="H271" i="7" s="1"/>
  <c r="H272" i="7"/>
  <c r="H10" i="7"/>
  <c r="H9" i="7" l="1"/>
</calcChain>
</file>

<file path=xl/sharedStrings.xml><?xml version="1.0" encoding="utf-8"?>
<sst xmlns="http://schemas.openxmlformats.org/spreadsheetml/2006/main" count="819" uniqueCount="567">
  <si>
    <t>Rashodi poslovanja</t>
  </si>
  <si>
    <t>Rashodi za zaposlene</t>
  </si>
  <si>
    <t>Materijalni rashodi</t>
  </si>
  <si>
    <t>Financijski rashodi</t>
  </si>
  <si>
    <t>Tekuće donacije iz EU sredstava</t>
  </si>
  <si>
    <t>3+4</t>
  </si>
  <si>
    <t>Šifra</t>
  </si>
  <si>
    <t>Izvršenje 2023.*</t>
  </si>
  <si>
    <t>Plan 2024.</t>
  </si>
  <si>
    <t>Plan za 2025.</t>
  </si>
  <si>
    <t>Program J01 1001</t>
  </si>
  <si>
    <t>SREDNJEŠKOLSKO OBRAZOVANJE - ZAKONSKI STANDARD</t>
  </si>
  <si>
    <t>Aktivnost J01 1001A102000</t>
  </si>
  <si>
    <t>Redovni poslovi ustanova srednješkolskog obrazovanja SŠ</t>
  </si>
  <si>
    <t>EURO</t>
  </si>
  <si>
    <t>Izvor financiranja  1.3.</t>
  </si>
  <si>
    <t>DECENTRALIZACIJA</t>
  </si>
  <si>
    <t>RASHODI UKUPNI</t>
  </si>
  <si>
    <t xml:space="preserve">Dnevnice na službenom putu u zemlji </t>
  </si>
  <si>
    <t>Dnevnice na službenom putu u inozemstvu</t>
  </si>
  <si>
    <t xml:space="preserve">Naknade za smještaj na službenom putu </t>
  </si>
  <si>
    <t xml:space="preserve">Naknade za prijevoz na službenom putu </t>
  </si>
  <si>
    <t>R2795</t>
  </si>
  <si>
    <t>Rashodi za služb. putova.</t>
  </si>
  <si>
    <t>R2796</t>
  </si>
  <si>
    <t>Nakn.za prijev.na pos.i s po.</t>
  </si>
  <si>
    <t>R2797</t>
  </si>
  <si>
    <t>Seminari,tečajevi,str.ispiti</t>
  </si>
  <si>
    <t>R2799</t>
  </si>
  <si>
    <t>Uredski materijal</t>
  </si>
  <si>
    <t>literatura ( publikacije, časopisi, pretplate)</t>
  </si>
  <si>
    <t>Materijal i sredstva za čišćenje i održavanje</t>
  </si>
  <si>
    <t>Materijal za higijenske potrebe i njegu</t>
  </si>
  <si>
    <t>R2800</t>
  </si>
  <si>
    <t>ostal.materijal za potrebe redovnog poslovanja</t>
  </si>
  <si>
    <t>R2802</t>
  </si>
  <si>
    <t>El. Energija</t>
  </si>
  <si>
    <t>R2803</t>
  </si>
  <si>
    <t>Plin</t>
  </si>
  <si>
    <t>R2804</t>
  </si>
  <si>
    <t>Benzin i dizel gorivo</t>
  </si>
  <si>
    <t>Materijal i dijelovi za tekuće i inv. održ.građ.obj</t>
  </si>
  <si>
    <t>Materijal i dijelovi za tekuć.i inv. održ.postr.i op</t>
  </si>
  <si>
    <t>R2806</t>
  </si>
  <si>
    <t>ostal. Materijal i dijelovi za tekuće i inv. Održ</t>
  </si>
  <si>
    <t>R2807</t>
  </si>
  <si>
    <t>Sitni inventar</t>
  </si>
  <si>
    <t>R2809</t>
  </si>
  <si>
    <t>Služben i radna odjeća i obuća</t>
  </si>
  <si>
    <t>R2810</t>
  </si>
  <si>
    <t>Usluge telefona i telefaksa, interneta</t>
  </si>
  <si>
    <t>R2811</t>
  </si>
  <si>
    <t>poštarina</t>
  </si>
  <si>
    <t>usluge tekućeg i inv.održ.građevin.objekata</t>
  </si>
  <si>
    <t>usluge tekućeg i inv.održ.postrojenja i opreme</t>
  </si>
  <si>
    <t>usluge tekućeg i inv.održ.prijevoznih sredstava</t>
  </si>
  <si>
    <t>R2813</t>
  </si>
  <si>
    <t>ostale usluge tekuć i invest. Održavanja</t>
  </si>
  <si>
    <t>R2814</t>
  </si>
  <si>
    <t>Ostale usluge pomidžbe i inf.</t>
  </si>
  <si>
    <t>opskrba vodom</t>
  </si>
  <si>
    <t>iznošenje i odvoz smeća</t>
  </si>
  <si>
    <t>deratizacija i dezinfekcija</t>
  </si>
  <si>
    <t>dimnjačarske i ekološke usluge</t>
  </si>
  <si>
    <t>usluge čišćenja, pranja i slično</t>
  </si>
  <si>
    <t>R2815</t>
  </si>
  <si>
    <t>ostale komunalne usluge</t>
  </si>
  <si>
    <t>R2816</t>
  </si>
  <si>
    <t>ostale zakupnine i najamnine</t>
  </si>
  <si>
    <t>R2817</t>
  </si>
  <si>
    <t xml:space="preserve">Zdravstveni pregledi </t>
  </si>
  <si>
    <t>usluge odvjetnika i pravnog savjetovanja</t>
  </si>
  <si>
    <t>R2821</t>
  </si>
  <si>
    <t>ostale intel. Usluge</t>
  </si>
  <si>
    <t>R2822</t>
  </si>
  <si>
    <t>ostale računalne usluge</t>
  </si>
  <si>
    <t>R2823</t>
  </si>
  <si>
    <t>grafičke i tiskarske usluge</t>
  </si>
  <si>
    <t>prem. Osig. Prijevoznih sredstava</t>
  </si>
  <si>
    <t>R2826</t>
  </si>
  <si>
    <t>premije osiguranja ostale imovine</t>
  </si>
  <si>
    <t>R2828</t>
  </si>
  <si>
    <t>Reprezentacija</t>
  </si>
  <si>
    <t>R2829</t>
  </si>
  <si>
    <t>tuzemne članarine</t>
  </si>
  <si>
    <t>R2830</t>
  </si>
  <si>
    <t>sudske pristojbe</t>
  </si>
  <si>
    <t>Ostale pristojbe i naknade ( pretplata hrt)</t>
  </si>
  <si>
    <t>R2831</t>
  </si>
  <si>
    <t>ostali nespomenuti rashodi</t>
  </si>
  <si>
    <t>R2832</t>
  </si>
  <si>
    <t>Usluge banaka i plat.prome.</t>
  </si>
  <si>
    <t>R2833</t>
  </si>
  <si>
    <t>ostl. Zatezne kamate</t>
  </si>
  <si>
    <t>RASH. ZA NEFIN.IMO.</t>
  </si>
  <si>
    <t xml:space="preserve">računala i računalna oprema </t>
  </si>
  <si>
    <t>namještaj</t>
  </si>
  <si>
    <t>R3180</t>
  </si>
  <si>
    <t>oprema</t>
  </si>
  <si>
    <t>Program J01 1003</t>
  </si>
  <si>
    <t>SREDNJEŠKOLSKO OBRAZOVANJE - DOPUNSKI NASTAVNI I VANNASTAVNI PROGRAM ŠKOLA I OBRAZ. INSTIT.</t>
  </si>
  <si>
    <t>Aktivnost J01 1001A102002</t>
  </si>
  <si>
    <t>Financiranje - ostali rashodi SŠ</t>
  </si>
  <si>
    <t>Izvor financiranja  3.1.1</t>
  </si>
  <si>
    <t>Vlastiti prihodi PK</t>
  </si>
  <si>
    <t>R9709</t>
  </si>
  <si>
    <t>Plaće za zaposlene (akademis, obraz.odraslih)</t>
  </si>
  <si>
    <t>R9710</t>
  </si>
  <si>
    <t>Prekovremeni rad</t>
  </si>
  <si>
    <t>R9711</t>
  </si>
  <si>
    <t>Plaća za posebne uvjete rada(smjenski, rad nedjeljom, subotom, noćni rad, dvokratni rad)</t>
  </si>
  <si>
    <t>R9712</t>
  </si>
  <si>
    <t>Nagrade -jubilarna, božićnica, uskrsnica</t>
  </si>
  <si>
    <t>R9713</t>
  </si>
  <si>
    <t>Regres</t>
  </si>
  <si>
    <t>R4279</t>
  </si>
  <si>
    <t>ostali nenaved.rashodi za zaposlene</t>
  </si>
  <si>
    <t>R4280</t>
  </si>
  <si>
    <t>doprinos. Za zdravstvo</t>
  </si>
  <si>
    <t>R4281</t>
  </si>
  <si>
    <t>doprinos za osigur.u sluč. Nezap.</t>
  </si>
  <si>
    <t>R9714</t>
  </si>
  <si>
    <t>dnevnice na službenom putu</t>
  </si>
  <si>
    <t>R9715</t>
  </si>
  <si>
    <t>naknade za prijevoz na službenom putu osobni automobil i javni prijevoz</t>
  </si>
  <si>
    <t>R4282</t>
  </si>
  <si>
    <t>ostali rashodi za služb. Put</t>
  </si>
  <si>
    <t>R9716</t>
  </si>
  <si>
    <t>Naknada za prijevoz djelatnika na posao i s posla</t>
  </si>
  <si>
    <t>R4283</t>
  </si>
  <si>
    <t>seminari, simpoziji, savjetovanja</t>
  </si>
  <si>
    <t>R4284</t>
  </si>
  <si>
    <t>R4285</t>
  </si>
  <si>
    <t>ostali materijal za potrebe red.posl</t>
  </si>
  <si>
    <t>R9718</t>
  </si>
  <si>
    <t xml:space="preserve">namirnice i ostali materijal za potrebe akademisa i obrazovanje odraslih </t>
  </si>
  <si>
    <t>R4286</t>
  </si>
  <si>
    <t>Električna energija</t>
  </si>
  <si>
    <t>R4287</t>
  </si>
  <si>
    <t>R4288</t>
  </si>
  <si>
    <t>Benzin</t>
  </si>
  <si>
    <t>R9717</t>
  </si>
  <si>
    <t>ostali materijal i dijelovi za tek. I inv.održ.</t>
  </si>
  <si>
    <t>R4289</t>
  </si>
  <si>
    <t>ostali materijal i dijelovi za tek. I inv. Održ.</t>
  </si>
  <si>
    <t>R4290</t>
  </si>
  <si>
    <t>sitni inventar</t>
  </si>
  <si>
    <t>R9719</t>
  </si>
  <si>
    <t>R4291</t>
  </si>
  <si>
    <t>usluge telefona, telefaksa, interneta</t>
  </si>
  <si>
    <t>R4292</t>
  </si>
  <si>
    <t>ostale usluge za kom. I prijevoz</t>
  </si>
  <si>
    <t>R9720</t>
  </si>
  <si>
    <t>usluge tekućeg i investicijskog održavanja</t>
  </si>
  <si>
    <t>R9721</t>
  </si>
  <si>
    <t>ostale usluge promidžbe i informiranja</t>
  </si>
  <si>
    <t>R9722</t>
  </si>
  <si>
    <t>R4293</t>
  </si>
  <si>
    <t>R9723</t>
  </si>
  <si>
    <t>Licence</t>
  </si>
  <si>
    <t>R9724</t>
  </si>
  <si>
    <t>ugovor o djelu</t>
  </si>
  <si>
    <t>R9725</t>
  </si>
  <si>
    <t>R4294</t>
  </si>
  <si>
    <t>R4295</t>
  </si>
  <si>
    <t>R4296</t>
  </si>
  <si>
    <t>Grafičke i tiskarske usluge, us.kop.</t>
  </si>
  <si>
    <t>R4297</t>
  </si>
  <si>
    <t>ostale nespomenute usluge</t>
  </si>
  <si>
    <t>R10655</t>
  </si>
  <si>
    <t>Naknade troškova osobama izvan radnog odnosa</t>
  </si>
  <si>
    <t>R4298</t>
  </si>
  <si>
    <t>reprezentacija</t>
  </si>
  <si>
    <t>R4299</t>
  </si>
  <si>
    <t>R10656</t>
  </si>
  <si>
    <t xml:space="preserve">Ostale pristojbe i naknade </t>
  </si>
  <si>
    <t>R4300</t>
  </si>
  <si>
    <t>Ostali nespomenuti rashodi poslovanja</t>
  </si>
  <si>
    <t>R9727</t>
  </si>
  <si>
    <t xml:space="preserve">Ostali nespomenuti financijski rashoci </t>
  </si>
  <si>
    <t>Ostale tekuće donacije</t>
  </si>
  <si>
    <t>R9726</t>
  </si>
  <si>
    <t>ostale tekuće donacije u naravi - higijen.ulošci</t>
  </si>
  <si>
    <t>R9728</t>
  </si>
  <si>
    <t>R4301</t>
  </si>
  <si>
    <t>Rashodi za nabavu proizvedene dugotrajne imovine</t>
  </si>
  <si>
    <t>R4302</t>
  </si>
  <si>
    <t>Knjige</t>
  </si>
  <si>
    <t>R6794</t>
  </si>
  <si>
    <t>Zgrade obrazovnih institucija ( škole)</t>
  </si>
  <si>
    <t>R4859</t>
  </si>
  <si>
    <t>Manjak prihoda poslovanja PK</t>
  </si>
  <si>
    <t>Izvor financiranja  4.3.1</t>
  </si>
  <si>
    <t>Posebne namjene (sufinaciranja)</t>
  </si>
  <si>
    <t>R4303</t>
  </si>
  <si>
    <t>R4304</t>
  </si>
  <si>
    <t>ostali materijal za potrebe red. Poslovanja</t>
  </si>
  <si>
    <t>R4305</t>
  </si>
  <si>
    <t>R4306</t>
  </si>
  <si>
    <t>Poštarina</t>
  </si>
  <si>
    <t>R4307</t>
  </si>
  <si>
    <t>ostale usluge tek. I inv. Održavanja</t>
  </si>
  <si>
    <t>R4308</t>
  </si>
  <si>
    <t>ostale zakupnine i najamnime</t>
  </si>
  <si>
    <t>R4309</t>
  </si>
  <si>
    <t>R4310</t>
  </si>
  <si>
    <t>R4906</t>
  </si>
  <si>
    <t xml:space="preserve">SREDNJEŠKOLSKO OBRAZOVANJE </t>
  </si>
  <si>
    <t>Redovni poslovi ustanova sredneškolskog obrazovanja SŠ</t>
  </si>
  <si>
    <t>Izvor financiranja  5.2.1</t>
  </si>
  <si>
    <t>Ministarstvo PK</t>
  </si>
  <si>
    <t>R6496</t>
  </si>
  <si>
    <t>plaće za zaposlene</t>
  </si>
  <si>
    <t>R9736</t>
  </si>
  <si>
    <t>plaće po sudskim presudama</t>
  </si>
  <si>
    <t>R9737</t>
  </si>
  <si>
    <t>plaća za prekovremeni rad</t>
  </si>
  <si>
    <t>R9738</t>
  </si>
  <si>
    <t>plaća za posebne uvjete rada (smjenski, rad subotom, rad nedjeljom, noćni rad, dvokratni rad)</t>
  </si>
  <si>
    <t>R9740</t>
  </si>
  <si>
    <t>ostali rashodi za zaposlene (nagrade)</t>
  </si>
  <si>
    <t>R9741</t>
  </si>
  <si>
    <t>ostali rashodi za zaposlene (darovi)</t>
  </si>
  <si>
    <t>R9742</t>
  </si>
  <si>
    <t>ostali rashodi za zaposlene (jubilarne, otprem.)</t>
  </si>
  <si>
    <t>R9743</t>
  </si>
  <si>
    <t>ostali rashodi za zaposlene ( naknade za bolest, invalidnost , smrt)</t>
  </si>
  <si>
    <t>R9744</t>
  </si>
  <si>
    <t>ostali rashodi za zaposlene - regres</t>
  </si>
  <si>
    <t>R6497</t>
  </si>
  <si>
    <t xml:space="preserve">ostali rashodi za zaposlene </t>
  </si>
  <si>
    <t>R6498</t>
  </si>
  <si>
    <t>doprinosi iz plaće 20%</t>
  </si>
  <si>
    <t>R6499</t>
  </si>
  <si>
    <t>doprinosi na plaću 16,5%</t>
  </si>
  <si>
    <t>R9739</t>
  </si>
  <si>
    <t>doprinosi za obvezno zdrav.osig. - OR</t>
  </si>
  <si>
    <t>R9745</t>
  </si>
  <si>
    <t>doprinosi za zapošlj.1,7% po sud.presudama</t>
  </si>
  <si>
    <t>R9746</t>
  </si>
  <si>
    <t>R9747</t>
  </si>
  <si>
    <t>naknade za prijevoz na službenom putu auto i javni prijevoz</t>
  </si>
  <si>
    <t>R9748</t>
  </si>
  <si>
    <t>ostali rahodi na službenom putu</t>
  </si>
  <si>
    <t>R9749</t>
  </si>
  <si>
    <t>naknade za prijevoz na posao i s posla</t>
  </si>
  <si>
    <t>R9750</t>
  </si>
  <si>
    <t>sem., savje. I simpoziji</t>
  </si>
  <si>
    <t>R9751</t>
  </si>
  <si>
    <t>ured. Mat</t>
  </si>
  <si>
    <t>R9752</t>
  </si>
  <si>
    <t>literatura, časopis, pretplate</t>
  </si>
  <si>
    <t>R9753</t>
  </si>
  <si>
    <t>namirnice i materijal za potrebe akademisa</t>
  </si>
  <si>
    <t>R9754</t>
  </si>
  <si>
    <t>materijal i dijelovi za tek.inv,održavanje</t>
  </si>
  <si>
    <t>R9755</t>
  </si>
  <si>
    <t>R9756</t>
  </si>
  <si>
    <t>usluge telefona i telefaksa</t>
  </si>
  <si>
    <t>R9757</t>
  </si>
  <si>
    <t>usluge tekućeg i inv. Održavanja</t>
  </si>
  <si>
    <t>R9758</t>
  </si>
  <si>
    <t>usluge promidžbe i informiranja</t>
  </si>
  <si>
    <t>R9759</t>
  </si>
  <si>
    <t>usluge čišćenja, pranja i sl.</t>
  </si>
  <si>
    <t>R9760</t>
  </si>
  <si>
    <t>licence</t>
  </si>
  <si>
    <t>R9761</t>
  </si>
  <si>
    <t>R9762</t>
  </si>
  <si>
    <t>ostale intelektualne usluge</t>
  </si>
  <si>
    <t>R9763</t>
  </si>
  <si>
    <t>R9764</t>
  </si>
  <si>
    <t>R9765</t>
  </si>
  <si>
    <t>R6500</t>
  </si>
  <si>
    <t>Novčana naknada poslodavca - nezap. Invaliditet</t>
  </si>
  <si>
    <t>R9766</t>
  </si>
  <si>
    <t>troškovi sudskih postupaka</t>
  </si>
  <si>
    <t>R4311</t>
  </si>
  <si>
    <t>ostali nespome. Rash. Posl</t>
  </si>
  <si>
    <t>R9767</t>
  </si>
  <si>
    <t>Zatezne kamate za poreze po sudskim presudama</t>
  </si>
  <si>
    <t>R9768</t>
  </si>
  <si>
    <t>zatezne kamate za dop. Po sud. Presudama</t>
  </si>
  <si>
    <t>R9769</t>
  </si>
  <si>
    <t>ostale zatezne kamate po sud. Presudama</t>
  </si>
  <si>
    <t>Tekuće pomoći</t>
  </si>
  <si>
    <t>R9770</t>
  </si>
  <si>
    <t>tekuće pomoći proračunskim korisnicima</t>
  </si>
  <si>
    <t>rashodi za nefinan.imov.</t>
  </si>
  <si>
    <t>R7885</t>
  </si>
  <si>
    <t>Izgradnja sportska dvorana RCKTU</t>
  </si>
  <si>
    <t>R9771</t>
  </si>
  <si>
    <t>računala i računalna oprema (mrrfeu)</t>
  </si>
  <si>
    <t>R9772</t>
  </si>
  <si>
    <t>namještaj (mrrfeu)</t>
  </si>
  <si>
    <t>R9773</t>
  </si>
  <si>
    <t>ostala uredska oprema (mrrfeu)</t>
  </si>
  <si>
    <t>R9774</t>
  </si>
  <si>
    <t>sportska oprema (mrrfeu)</t>
  </si>
  <si>
    <t>R9775</t>
  </si>
  <si>
    <t>oprema (mrrfeu)</t>
  </si>
  <si>
    <t>R9776</t>
  </si>
  <si>
    <t>knjige u knjižnici</t>
  </si>
  <si>
    <t>R4946</t>
  </si>
  <si>
    <t>Dopunski nastavni i vannastavni program škola i obrazovnih instit.</t>
  </si>
  <si>
    <t>Aktivnost J01 1003A102002</t>
  </si>
  <si>
    <t xml:space="preserve">Financiranje . Ostali rashodi SŠOstali rashodi </t>
  </si>
  <si>
    <t>Izvor financiranja 5.3.1</t>
  </si>
  <si>
    <t>Ministarstvo prijenos EU PK</t>
  </si>
  <si>
    <t>R4312</t>
  </si>
  <si>
    <t>R4960</t>
  </si>
  <si>
    <t>Financiranje  - ostali rashodi SŠ</t>
  </si>
  <si>
    <t>Izvor financiranja  5.4.1</t>
  </si>
  <si>
    <t>JLS PK</t>
  </si>
  <si>
    <t>R9729</t>
  </si>
  <si>
    <t>Plaće za zaposlene PUN</t>
  </si>
  <si>
    <t>R9730</t>
  </si>
  <si>
    <t>Ostali nenavedeni rashodi za zaposlene PUN regres</t>
  </si>
  <si>
    <t>R9731</t>
  </si>
  <si>
    <t xml:space="preserve">Doprinosi na plaći obvezni zdrav. Osigur, </t>
  </si>
  <si>
    <t>R9732</t>
  </si>
  <si>
    <t>R9733</t>
  </si>
  <si>
    <t>naknada za prijevoz na službenom putu</t>
  </si>
  <si>
    <t>R4313</t>
  </si>
  <si>
    <t>ostali rash. Za služ. Put.</t>
  </si>
  <si>
    <t>R9734</t>
  </si>
  <si>
    <t>R4314</t>
  </si>
  <si>
    <t>R4315</t>
  </si>
  <si>
    <t>R4316</t>
  </si>
  <si>
    <t>ostali mat. I sirovine</t>
  </si>
  <si>
    <t>R4317</t>
  </si>
  <si>
    <t>R9735</t>
  </si>
  <si>
    <t>Međunarodne članarine</t>
  </si>
  <si>
    <t>R4318</t>
  </si>
  <si>
    <t>R4993</t>
  </si>
  <si>
    <t>Donacije PK</t>
  </si>
  <si>
    <t>R9707</t>
  </si>
  <si>
    <t>Dnevnice/pedagoška pratnja</t>
  </si>
  <si>
    <t>R9708</t>
  </si>
  <si>
    <t>materijal za higijenske potrebe - donacija CK</t>
  </si>
  <si>
    <t>R4277</t>
  </si>
  <si>
    <t>R4278</t>
  </si>
  <si>
    <t>R4816</t>
  </si>
  <si>
    <t>Izvor financiranja  5.7.1</t>
  </si>
  <si>
    <t>R6764</t>
  </si>
  <si>
    <t>Ostali nenavedeni rashodi za zaposlene -božićnica i regeres, naknada mint projekt</t>
  </si>
  <si>
    <t>R6765</t>
  </si>
  <si>
    <t>Doprinos za obvezno zdravstveno osiguranje</t>
  </si>
  <si>
    <t>R6766</t>
  </si>
  <si>
    <t>Rashodi za službena putovanja</t>
  </si>
  <si>
    <t>R9778</t>
  </si>
  <si>
    <t>R6770</t>
  </si>
  <si>
    <t xml:space="preserve">Ostali materijal za potrebe redovnog poslovanja-paušalni administrativni poslovi </t>
  </si>
  <si>
    <t>R9779</t>
  </si>
  <si>
    <t>Namirnice i materijal za potrebe manifestacija</t>
  </si>
  <si>
    <t>R9780</t>
  </si>
  <si>
    <t>Motorni benzin i gorivo</t>
  </si>
  <si>
    <t>R6771</t>
  </si>
  <si>
    <t>R7794</t>
  </si>
  <si>
    <t>Ostale usluge za komunikaciju i prijevoz</t>
  </si>
  <si>
    <t>R6772</t>
  </si>
  <si>
    <t>Usluge promidžbe i informiranja</t>
  </si>
  <si>
    <t>R6775</t>
  </si>
  <si>
    <t>Ostale intelektualne usluge</t>
  </si>
  <si>
    <t>R9777</t>
  </si>
  <si>
    <t>Premije osiguranja - učenici erasmis +</t>
  </si>
  <si>
    <t>R4319</t>
  </si>
  <si>
    <t>Aktivnost J01 1003A102000</t>
  </si>
  <si>
    <t>Ministarstvo prijenos EU PK RCKTU HARD</t>
  </si>
  <si>
    <t>R6774</t>
  </si>
  <si>
    <t>Ostale intelektualne usluge - MRRFEU</t>
  </si>
  <si>
    <t>R6784</t>
  </si>
  <si>
    <t>Tekući prijenosi unutar istog proračuna</t>
  </si>
  <si>
    <t>Kapitalni projekt K104006 RCKTU</t>
  </si>
  <si>
    <t>R6785</t>
  </si>
  <si>
    <t>Zgrade znanstvenih i obrazovnih institucija</t>
  </si>
  <si>
    <t>R6787</t>
  </si>
  <si>
    <t>Opremanje ugostiteljskog praktikuma - MRRFEU</t>
  </si>
  <si>
    <t>Ministarstvo prijenos EU PK RECEZA SOFT</t>
  </si>
  <si>
    <t>R6763</t>
  </si>
  <si>
    <t>Plaće za zaposlene</t>
  </si>
  <si>
    <t>Ostali nenavedeni rashodi za zaposlene - božićnica i regres</t>
  </si>
  <si>
    <t>Doprinis za obvezno zdravstveno osiguranje</t>
  </si>
  <si>
    <t>R6767</t>
  </si>
  <si>
    <t>Naknade za prijevoz na posao i s posla</t>
  </si>
  <si>
    <t>R6768</t>
  </si>
  <si>
    <t>Seminari, savjetovanja i simpoziji</t>
  </si>
  <si>
    <t>R6769</t>
  </si>
  <si>
    <t>Naknada za korištenje privatnog automobila u službene svrhe</t>
  </si>
  <si>
    <t>Ostali materijal za potrebe redovnog poslovanja - paušalni administrativni troškovi</t>
  </si>
  <si>
    <t>ostale usluge za komunikaciju i prijevoz</t>
  </si>
  <si>
    <t>R6773</t>
  </si>
  <si>
    <t>Ostale zakupnine i najamnine</t>
  </si>
  <si>
    <t>R6776</t>
  </si>
  <si>
    <t>Grafičke i tiskarske usluge - MINTUR</t>
  </si>
  <si>
    <t>R6777</t>
  </si>
  <si>
    <t>Grafičke i tiskarske usluge - MRRFEU</t>
  </si>
  <si>
    <t>R6778</t>
  </si>
  <si>
    <t>R6779</t>
  </si>
  <si>
    <t>Ostale nespomenute usluge - paušalni administrativni troškovi</t>
  </si>
  <si>
    <t>R8193</t>
  </si>
  <si>
    <t xml:space="preserve">Tekuće pomoći </t>
  </si>
  <si>
    <t>R6780</t>
  </si>
  <si>
    <t>Tekuće pomoći inozemnih vlada u EU</t>
  </si>
  <si>
    <t>R6781</t>
  </si>
  <si>
    <t>Tekuće pomoći proračunskim korisnicima državnog proračuna temeljem prijenosa EU sredstava</t>
  </si>
  <si>
    <t>Prijenosi unutar istog proračuna</t>
  </si>
  <si>
    <t>R6782</t>
  </si>
  <si>
    <t>Tekuće pomoći proračunskim korisnicima županijski  proračuna temeljem prijenosa EU sredstava</t>
  </si>
  <si>
    <t>R6783</t>
  </si>
  <si>
    <t>R6786</t>
  </si>
  <si>
    <t>Računala i računalna oprema</t>
  </si>
  <si>
    <t>R6788</t>
  </si>
  <si>
    <t>Uredski namještaj</t>
  </si>
  <si>
    <t>R6789</t>
  </si>
  <si>
    <t>Ostala uredska oprema</t>
  </si>
  <si>
    <t>R8195</t>
  </si>
  <si>
    <t>Radio i tv prijamnici</t>
  </si>
  <si>
    <t>R8196</t>
  </si>
  <si>
    <t>Telefon i ostala komunikacijska oprema</t>
  </si>
  <si>
    <t>R6790</t>
  </si>
  <si>
    <t>Ostala komunikacijska oprema</t>
  </si>
  <si>
    <t>R8197</t>
  </si>
  <si>
    <t>Oprema za održavanje prostora</t>
  </si>
  <si>
    <t>R8198</t>
  </si>
  <si>
    <t>Oprema za protupožarnu zaštitu</t>
  </si>
  <si>
    <t>R6791</t>
  </si>
  <si>
    <t>Ostala oprema za održavanje i zaštitu</t>
  </si>
  <si>
    <t>R6792</t>
  </si>
  <si>
    <t>Uređaji za ostale namjene</t>
  </si>
  <si>
    <t>R6793</t>
  </si>
  <si>
    <t>Oprema za ostale namjene</t>
  </si>
  <si>
    <t>R8194</t>
  </si>
  <si>
    <t>Kombi vozila</t>
  </si>
  <si>
    <t>R5007</t>
  </si>
  <si>
    <t>Izvor financiranja 8.1.1</t>
  </si>
  <si>
    <t>Namjenski primici zaduživanja PK (hbor)</t>
  </si>
  <si>
    <t>4+5</t>
  </si>
  <si>
    <t>RASHODI, IZDACI UKUPNI</t>
  </si>
  <si>
    <t>R7721</t>
  </si>
  <si>
    <t>Regionalni centar kompetentnosti u turizmu i ugostiteljstvu Zabok za izgradnju i opremanje</t>
  </si>
  <si>
    <t>Izvor financiranja 1.1</t>
  </si>
  <si>
    <t>Opći prihodi i primici - izvorni prihodi KZŽ</t>
  </si>
  <si>
    <t>3+4+5</t>
  </si>
  <si>
    <t>RASH. ZA NEFIN. IMO.</t>
  </si>
  <si>
    <t>IZDACI ZA OTPLATU KREDITA</t>
  </si>
  <si>
    <t>otplata glavnice kredita HBOR</t>
  </si>
  <si>
    <t xml:space="preserve">Kapitalni projekt K104020 </t>
  </si>
  <si>
    <t>Izvor financiranja  6.2.1</t>
  </si>
  <si>
    <t>Program 1020</t>
  </si>
  <si>
    <t>Aktivnost A102001</t>
  </si>
  <si>
    <t>R8737</t>
  </si>
  <si>
    <t>Rashodi za službena put. - troškovi natjecanja</t>
  </si>
  <si>
    <t>R8814</t>
  </si>
  <si>
    <t>Namirnice - troškovi natjecanja</t>
  </si>
  <si>
    <t>R9290</t>
  </si>
  <si>
    <t>Uredski i nastavni materijal - troškovi natjecanja</t>
  </si>
  <si>
    <t>R9329</t>
  </si>
  <si>
    <t>Usluge telef.pošte i prijev. - troš. natjecanja</t>
  </si>
  <si>
    <t>R8863</t>
  </si>
  <si>
    <t>Ostali nespom.rashodi-troškovi natjecanja</t>
  </si>
  <si>
    <t>R8926</t>
  </si>
  <si>
    <t>Stručno usavršavanje i doškolovavanje</t>
  </si>
  <si>
    <t>R8949</t>
  </si>
  <si>
    <t>Programi za nadarenu djecu</t>
  </si>
  <si>
    <t>R9553</t>
  </si>
  <si>
    <t>Djeca s teškoćama u razvoju</t>
  </si>
  <si>
    <t xml:space="preserve">Tekući projekt T102001 </t>
  </si>
  <si>
    <t>RCKTU- ostali nespomenuti rashodi</t>
  </si>
  <si>
    <t>Kapitalni projekt K10181 Izgradnja, dogradnja i adaptacija SŠ</t>
  </si>
  <si>
    <t>R13330</t>
  </si>
  <si>
    <t>Kamate za primljeni  kredit HBOR</t>
  </si>
  <si>
    <t>R13329</t>
  </si>
  <si>
    <t>R13332</t>
  </si>
  <si>
    <t>R13331</t>
  </si>
  <si>
    <t>I izmjena fin plan 2025</t>
  </si>
  <si>
    <t>Izvorni plan za 2025.</t>
  </si>
  <si>
    <t>1. IZMJENA I DOPUNA FINANCIJSKOG PLANA ZA 2025. GODINU</t>
  </si>
  <si>
    <t>SREDNJA ŠKOLA ZABOK</t>
  </si>
  <si>
    <t>R11967</t>
  </si>
  <si>
    <t>R11968</t>
  </si>
  <si>
    <t>R11969</t>
  </si>
  <si>
    <t>R11971</t>
  </si>
  <si>
    <t>R11974</t>
  </si>
  <si>
    <t>R11975</t>
  </si>
  <si>
    <t>R11976</t>
  </si>
  <si>
    <t>R11977</t>
  </si>
  <si>
    <t>R11978</t>
  </si>
  <si>
    <t>R11980</t>
  </si>
  <si>
    <t>R11981</t>
  </si>
  <si>
    <t>R11982</t>
  </si>
  <si>
    <t>R11983</t>
  </si>
  <si>
    <t>R11984</t>
  </si>
  <si>
    <t>R11985</t>
  </si>
  <si>
    <t>R11986</t>
  </si>
  <si>
    <t>R13167</t>
  </si>
  <si>
    <t>R11992</t>
  </si>
  <si>
    <t>R11996</t>
  </si>
  <si>
    <t>R11998</t>
  </si>
  <si>
    <t>R13168</t>
  </si>
  <si>
    <t>R13169</t>
  </si>
  <si>
    <t>Naknade troškova osobama izvan radnog odnosa- učenici na praksi</t>
  </si>
  <si>
    <t>Ministarstvo prijenos EU PK (erasmus,mint i dr.)</t>
  </si>
  <si>
    <t>Usluge čuvanja imovine i osoba</t>
  </si>
  <si>
    <t>ostali nesp.rash.poslovanja</t>
  </si>
  <si>
    <t>P0693</t>
  </si>
  <si>
    <t>Višak prihoda poslovanja PK</t>
  </si>
  <si>
    <t>P0692</t>
  </si>
  <si>
    <t>PRIHODI</t>
  </si>
  <si>
    <t>P1593</t>
  </si>
  <si>
    <t>Ostali nespomenuti prihodi</t>
  </si>
  <si>
    <t>Prihodi od pruženih usluga</t>
  </si>
  <si>
    <t>P0696</t>
  </si>
  <si>
    <t>P0695</t>
  </si>
  <si>
    <t>R13931</t>
  </si>
  <si>
    <t>P0699</t>
  </si>
  <si>
    <t>P0698</t>
  </si>
  <si>
    <t>Tekuće pomoći proračunskim korisnicima koji im nije nadležan</t>
  </si>
  <si>
    <t>P0701</t>
  </si>
  <si>
    <t>P0702</t>
  </si>
  <si>
    <t>Tekuće pomoći proračunskim korisnicima sredstvima EU</t>
  </si>
  <si>
    <t>P0705</t>
  </si>
  <si>
    <t>P0704</t>
  </si>
  <si>
    <t>P1594</t>
  </si>
  <si>
    <t>Tekuće pomoći gradskih proračuna</t>
  </si>
  <si>
    <t>Tekuće pomoći općinskih proračuna</t>
  </si>
  <si>
    <t>P0689</t>
  </si>
  <si>
    <t>Tekuće donacije od ostalih subjekata izvan proračuna</t>
  </si>
  <si>
    <t>P0690</t>
  </si>
  <si>
    <t>P0708</t>
  </si>
  <si>
    <t>P0707</t>
  </si>
  <si>
    <t>Tekuće pomoći iz državnog proračuna temeljem prijenosa EU sredstava</t>
  </si>
  <si>
    <t xml:space="preserve">Obrazloženje: </t>
  </si>
  <si>
    <t>Predsjednik Školskog Odbora: Ivan Petek, mag.oec.</t>
  </si>
  <si>
    <t>Ravnateljica: Draženka Jurec, dipl. ped.</t>
  </si>
  <si>
    <t>u Zaboku, datum: 19.02.2025.</t>
  </si>
  <si>
    <t>Na izvoru 5.2.1.  Ministarstvo PK planirane su plaće djelatnika i ostala materijalna prava s očekivanim povećanjem za 2025. godinu u odnosu na izvorni plan , te prenešeni višak za nabavu dijagnostičkih instrumenata prema Odluci MZOM-a.</t>
  </si>
  <si>
    <t>Vlastite prihode 3.1.1. prilagodili smo planiranoj realizaciji Akademisa, a u rebalansom planirane prihode uključili smo i one koje očekujemo ostvariti obrazovanjem odraslih i najmom prostora škole i sportske dvorane.                                                                                                Sukladno tome smo iste raspodjelili na rashode.</t>
  </si>
  <si>
    <t xml:space="preserve">Na Izvoru 5.7.1. Ministarstvo prijenosa EU PK planirali smo projekte MINT i Erasmus+ gdje nam je još u 2024. godini za projekt MINT odobreno 5.500 eura i 1.500 eura nagrade, sredstva koja su kao višak prenešena u 2025 godinu.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 projektu Erasmus + KA122 smo krajem 2024. godine imali manjak u iznosu od 15.241,48 eura proporcionalan  postotku koji se isplaćuje nakon realizacije projekta. Sredstva su nam doznačena u cijelosti od Agencije  u veljači 2025. godine.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</si>
  <si>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Opći prihodi i primitci , ali izvor decentralizacija koji je planiran u Županiji , unijeli smo podatke za otplatu kredita HBOR i kamate po kreditu. Budući da osnivač planira ta sredstva u proračunu(Opći prihodi i primitci) uskladili smo stavke prema rebalansu.</t>
  </si>
  <si>
    <t xml:space="preserve">Na izvoru decentralizacije 1.3. napravljena je preraspodjela  sredstava prema Odluci osnivača KZŽ od  17.02.2025. KLASA:602-06/24-01/17;URBROJ:2140-02-25-4; prema kojoj je Srednjoj školi Zabok dodijeljeno 212.547,00 eura, što je za 21.189,45 eura više od izvornog plana.                                                                                                                                                                                                                                                                                                                                                                                                                                                                                                                                                                                                         Razliku smo raspodjelili na režijske troškove (struja, voda, plin) te usluge tekućeg i inviesticijskog održavanja. Isto tako , prema Uputi, maknuli smo planirana sredstva na nefinancijskoj imovini decentralizacije i  prerespodjelili  na režijske troškove. </t>
  </si>
  <si>
    <t>Donacije na izvoru 6.2.1. nije bilo promjena; 7.000 eura  i na prihodovnoj i rashodovnoj strani rebalansa</t>
  </si>
  <si>
    <t xml:space="preserve">Na izvoru posebne namjene 4.3.1. dodan je i prihod od upisnine za  školsku godinu 25/26, te prenešenii višak iz 2024. godine. Izvršili smo  raspodjelu po pozicijama troškova. </t>
  </si>
  <si>
    <t>Izvor 5.4.1.  JLS - sredstava iz gradova i općina nismo mijenjali na prihodovnoj i rashodovnoj strani  u odnosu na izvorni plan.Isto se odnosi na za plaće pomoćnika u nastavi te tekuću pomoć Grada Zaboka i ostalih gradova i općina                                                                                           za međužupanijska i međunarodna natjecanja te poboljšanje uvjeta nastave.</t>
  </si>
  <si>
    <t>IZMJENA</t>
  </si>
  <si>
    <t>RAZLIKA</t>
  </si>
  <si>
    <t>R14025</t>
  </si>
  <si>
    <t>Kapitalni projekt K 101801 Izgradnja, dogradnja i adaptacija SŠ</t>
  </si>
  <si>
    <t>SŠ Zabok-RCKT -Kamate za primljene kredite HBOR</t>
  </si>
  <si>
    <t>SŠ Zabok-RCKT -otplata glavnice kredita HBOR</t>
  </si>
  <si>
    <t>SVEUKUPNO</t>
  </si>
  <si>
    <t>R14026</t>
  </si>
  <si>
    <t>R9018</t>
  </si>
  <si>
    <t>Škola i zajednica</t>
  </si>
  <si>
    <t>R9497</t>
  </si>
  <si>
    <t>Kreiraj svoju budućnost</t>
  </si>
  <si>
    <t>Dopunska sredstva za materijalne rashode i opremu</t>
  </si>
  <si>
    <t>Namirnice i ostali materijal za potrebe Akademisa</t>
  </si>
  <si>
    <t>R8849</t>
  </si>
  <si>
    <t>SŠZabok -usluge tekućeg i invest. Održavanja</t>
  </si>
  <si>
    <t>R9031</t>
  </si>
  <si>
    <t>SŠZabok -hitne intervencije</t>
  </si>
  <si>
    <t>R9162</t>
  </si>
  <si>
    <t>R13225</t>
  </si>
  <si>
    <t>R10904</t>
  </si>
  <si>
    <t>SŠ Zabok - ZP - prijevoz učenika</t>
  </si>
  <si>
    <t>Naknade građanima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</si>
</sst>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indexed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i/>
      <sz val="11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5" fillId="0" borderId="0" xfId="4" applyFont="1"/>
    <xf numFmtId="0" fontId="9" fillId="3" borderId="3" xfId="4" applyFont="1" applyFill="1" applyBorder="1"/>
    <xf numFmtId="0" fontId="9" fillId="3" borderId="3" xfId="4" applyFont="1" applyFill="1" applyBorder="1" applyAlignment="1">
      <alignment horizontal="center"/>
    </xf>
    <xf numFmtId="0" fontId="5" fillId="0" borderId="3" xfId="4" applyFont="1" applyBorder="1"/>
    <xf numFmtId="0" fontId="10" fillId="0" borderId="3" xfId="4" applyFont="1" applyBorder="1" applyAlignment="1">
      <alignment horizontal="center"/>
    </xf>
    <xf numFmtId="0" fontId="10" fillId="0" borderId="3" xfId="4" applyFont="1" applyBorder="1" applyAlignment="1">
      <alignment horizontal="left" wrapText="1"/>
    </xf>
    <xf numFmtId="0" fontId="9" fillId="0" borderId="3" xfId="4" applyFont="1" applyBorder="1" applyAlignment="1">
      <alignment horizontal="center"/>
    </xf>
    <xf numFmtId="0" fontId="9" fillId="0" borderId="3" xfId="4" applyFont="1" applyBorder="1" applyAlignment="1">
      <alignment horizontal="left"/>
    </xf>
    <xf numFmtId="0" fontId="9" fillId="0" borderId="3" xfId="4" applyFont="1" applyBorder="1"/>
    <xf numFmtId="0" fontId="5" fillId="4" borderId="3" xfId="4" applyFont="1" applyFill="1" applyBorder="1" applyAlignment="1">
      <alignment horizontal="center"/>
    </xf>
    <xf numFmtId="0" fontId="9" fillId="4" borderId="3" xfId="4" applyFont="1" applyFill="1" applyBorder="1" applyAlignment="1">
      <alignment horizontal="center"/>
    </xf>
    <xf numFmtId="0" fontId="9" fillId="4" borderId="3" xfId="4" applyFont="1" applyFill="1" applyBorder="1" applyAlignment="1">
      <alignment horizontal="left"/>
    </xf>
    <xf numFmtId="4" fontId="5" fillId="4" borderId="3" xfId="4" applyNumberFormat="1" applyFont="1" applyFill="1" applyBorder="1"/>
    <xf numFmtId="0" fontId="9" fillId="5" borderId="3" xfId="4" applyFont="1" applyFill="1" applyBorder="1" applyAlignment="1">
      <alignment horizontal="center"/>
    </xf>
    <xf numFmtId="4" fontId="5" fillId="5" borderId="3" xfId="4" applyNumberFormat="1" applyFont="1" applyFill="1" applyBorder="1"/>
    <xf numFmtId="0" fontId="5" fillId="6" borderId="3" xfId="4" applyFont="1" applyFill="1" applyBorder="1" applyAlignment="1">
      <alignment horizontal="center"/>
    </xf>
    <xf numFmtId="0" fontId="5" fillId="6" borderId="0" xfId="4" applyFont="1" applyFill="1"/>
    <xf numFmtId="4" fontId="5" fillId="6" borderId="3" xfId="4" applyNumberFormat="1" applyFont="1" applyFill="1" applyBorder="1"/>
    <xf numFmtId="0" fontId="5" fillId="2" borderId="3" xfId="4" applyFont="1" applyFill="1" applyBorder="1" applyAlignment="1">
      <alignment horizontal="center"/>
    </xf>
    <xf numFmtId="0" fontId="5" fillId="2" borderId="3" xfId="4" applyFont="1" applyFill="1" applyBorder="1"/>
    <xf numFmtId="4" fontId="5" fillId="2" borderId="3" xfId="4" applyNumberFormat="1" applyFont="1" applyFill="1" applyBorder="1"/>
    <xf numFmtId="0" fontId="5" fillId="0" borderId="3" xfId="4" applyFont="1" applyBorder="1" applyAlignment="1">
      <alignment horizontal="center"/>
    </xf>
    <xf numFmtId="2" fontId="5" fillId="0" borderId="3" xfId="4" applyNumberFormat="1" applyFont="1" applyBorder="1"/>
    <xf numFmtId="0" fontId="5" fillId="0" borderId="0" xfId="4" applyFont="1" applyAlignment="1">
      <alignment horizontal="center"/>
    </xf>
    <xf numFmtId="0" fontId="5" fillId="6" borderId="3" xfId="4" applyFont="1" applyFill="1" applyBorder="1"/>
    <xf numFmtId="2" fontId="5" fillId="6" borderId="3" xfId="4" applyNumberFormat="1" applyFont="1" applyFill="1" applyBorder="1"/>
    <xf numFmtId="0" fontId="5" fillId="5" borderId="3" xfId="4" applyFont="1" applyFill="1" applyBorder="1"/>
    <xf numFmtId="0" fontId="5" fillId="5" borderId="3" xfId="4" applyFont="1" applyFill="1" applyBorder="1" applyAlignment="1">
      <alignment horizontal="center"/>
    </xf>
    <xf numFmtId="0" fontId="5" fillId="2" borderId="4" xfId="4" applyFont="1" applyFill="1" applyBorder="1"/>
    <xf numFmtId="0" fontId="7" fillId="2" borderId="4" xfId="4" applyFont="1" applyFill="1" applyBorder="1" applyAlignment="1">
      <alignment horizontal="left" vertical="center" wrapText="1"/>
    </xf>
    <xf numFmtId="0" fontId="5" fillId="0" borderId="5" xfId="4" applyFont="1" applyBorder="1"/>
    <xf numFmtId="2" fontId="5" fillId="0" borderId="0" xfId="4" applyNumberFormat="1" applyFont="1"/>
    <xf numFmtId="0" fontId="10" fillId="0" borderId="3" xfId="4" applyFont="1" applyBorder="1" applyAlignment="1">
      <alignment horizontal="left"/>
    </xf>
    <xf numFmtId="4" fontId="5" fillId="4" borderId="3" xfId="4" applyNumberFormat="1" applyFont="1" applyFill="1" applyBorder="1" applyAlignment="1">
      <alignment horizontal="right"/>
    </xf>
    <xf numFmtId="4" fontId="5" fillId="5" borderId="3" xfId="4" applyNumberFormat="1" applyFont="1" applyFill="1" applyBorder="1" applyAlignment="1">
      <alignment horizontal="right"/>
    </xf>
    <xf numFmtId="0" fontId="5" fillId="7" borderId="3" xfId="4" applyFont="1" applyFill="1" applyBorder="1" applyAlignment="1">
      <alignment horizontal="center"/>
    </xf>
    <xf numFmtId="0" fontId="9" fillId="7" borderId="3" xfId="4" applyFont="1" applyFill="1" applyBorder="1" applyAlignment="1">
      <alignment horizontal="center"/>
    </xf>
    <xf numFmtId="4" fontId="5" fillId="7" borderId="3" xfId="4" applyNumberFormat="1" applyFont="1" applyFill="1" applyBorder="1" applyAlignment="1">
      <alignment horizontal="right"/>
    </xf>
    <xf numFmtId="0" fontId="5" fillId="2" borderId="3" xfId="4" applyFont="1" applyFill="1" applyBorder="1" applyAlignment="1">
      <alignment wrapText="1"/>
    </xf>
    <xf numFmtId="0" fontId="5" fillId="0" borderId="3" xfId="4" applyFont="1" applyBorder="1" applyAlignment="1">
      <alignment wrapText="1"/>
    </xf>
    <xf numFmtId="0" fontId="5" fillId="8" borderId="3" xfId="4" applyFont="1" applyFill="1" applyBorder="1"/>
    <xf numFmtId="0" fontId="5" fillId="8" borderId="3" xfId="4" applyFont="1" applyFill="1" applyBorder="1" applyAlignment="1">
      <alignment horizontal="center"/>
    </xf>
    <xf numFmtId="2" fontId="5" fillId="8" borderId="3" xfId="4" applyNumberFormat="1" applyFont="1" applyFill="1" applyBorder="1"/>
    <xf numFmtId="2" fontId="5" fillId="5" borderId="3" xfId="4" applyNumberFormat="1" applyFont="1" applyFill="1" applyBorder="1"/>
    <xf numFmtId="2" fontId="5" fillId="2" borderId="3" xfId="4" applyNumberFormat="1" applyFont="1" applyFill="1" applyBorder="1"/>
    <xf numFmtId="2" fontId="5" fillId="4" borderId="3" xfId="4" applyNumberFormat="1" applyFont="1" applyFill="1" applyBorder="1"/>
    <xf numFmtId="2" fontId="5" fillId="7" borderId="3" xfId="4" applyNumberFormat="1" applyFont="1" applyFill="1" applyBorder="1"/>
    <xf numFmtId="0" fontId="5" fillId="2" borderId="3" xfId="4" applyFont="1" applyFill="1" applyBorder="1" applyAlignment="1">
      <alignment horizontal="left"/>
    </xf>
    <xf numFmtId="0" fontId="5" fillId="2" borderId="3" xfId="4" applyFont="1" applyFill="1" applyBorder="1" applyAlignment="1">
      <alignment horizontal="left" wrapText="1"/>
    </xf>
    <xf numFmtId="0" fontId="5" fillId="0" borderId="3" xfId="4" applyFont="1" applyBorder="1" applyAlignment="1">
      <alignment horizontal="left"/>
    </xf>
    <xf numFmtId="0" fontId="5" fillId="9" borderId="3" xfId="4" applyFont="1" applyFill="1" applyBorder="1"/>
    <xf numFmtId="0" fontId="5" fillId="9" borderId="3" xfId="4" applyFont="1" applyFill="1" applyBorder="1" applyAlignment="1">
      <alignment horizontal="center"/>
    </xf>
    <xf numFmtId="0" fontId="5" fillId="9" borderId="3" xfId="4" applyFont="1" applyFill="1" applyBorder="1" applyAlignment="1">
      <alignment horizontal="left"/>
    </xf>
    <xf numFmtId="2" fontId="5" fillId="9" borderId="3" xfId="4" applyNumberFormat="1" applyFont="1" applyFill="1" applyBorder="1"/>
    <xf numFmtId="0" fontId="10" fillId="9" borderId="3" xfId="4" applyFont="1" applyFill="1" applyBorder="1" applyAlignment="1">
      <alignment horizontal="left"/>
    </xf>
    <xf numFmtId="0" fontId="9" fillId="7" borderId="3" xfId="4" applyFont="1" applyFill="1" applyBorder="1" applyAlignment="1">
      <alignment horizontal="left"/>
    </xf>
    <xf numFmtId="0" fontId="5" fillId="0" borderId="1" xfId="4" applyFont="1" applyBorder="1"/>
    <xf numFmtId="0" fontId="5" fillId="0" borderId="2" xfId="4" applyFont="1" applyBorder="1" applyAlignment="1">
      <alignment horizontal="center"/>
    </xf>
    <xf numFmtId="0" fontId="5" fillId="2" borderId="0" xfId="4" applyFont="1" applyFill="1"/>
    <xf numFmtId="0" fontId="5" fillId="7" borderId="4" xfId="4" applyFont="1" applyFill="1" applyBorder="1" applyAlignment="1">
      <alignment horizontal="center"/>
    </xf>
    <xf numFmtId="0" fontId="5" fillId="6" borderId="6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10" fillId="5" borderId="3" xfId="4" applyFont="1" applyFill="1" applyBorder="1"/>
    <xf numFmtId="0" fontId="8" fillId="0" borderId="3" xfId="4" applyFont="1" applyBorder="1" applyAlignment="1">
      <alignment horizontal="left"/>
    </xf>
    <xf numFmtId="2" fontId="8" fillId="0" borderId="3" xfId="4" applyNumberFormat="1" applyFont="1" applyBorder="1"/>
    <xf numFmtId="2" fontId="8" fillId="2" borderId="3" xfId="4" applyNumberFormat="1" applyFont="1" applyFill="1" applyBorder="1"/>
    <xf numFmtId="0" fontId="6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0" fontId="7" fillId="2" borderId="3" xfId="4" applyFont="1" applyFill="1" applyBorder="1" applyAlignment="1">
      <alignment horizontal="left" vertical="center" wrapText="1"/>
    </xf>
    <xf numFmtId="0" fontId="6" fillId="0" borderId="0" xfId="4" applyFont="1" applyAlignment="1">
      <alignment vertical="center" wrapText="1"/>
    </xf>
    <xf numFmtId="0" fontId="12" fillId="0" borderId="0" xfId="4" applyFont="1"/>
    <xf numFmtId="0" fontId="11" fillId="0" borderId="0" xfId="4" applyFont="1"/>
    <xf numFmtId="0" fontId="5" fillId="10" borderId="3" xfId="4" applyFont="1" applyFill="1" applyBorder="1"/>
    <xf numFmtId="2" fontId="5" fillId="10" borderId="3" xfId="4" applyNumberFormat="1" applyFont="1" applyFill="1" applyBorder="1"/>
    <xf numFmtId="4" fontId="5" fillId="10" borderId="3" xfId="4" applyNumberFormat="1" applyFont="1" applyFill="1" applyBorder="1"/>
    <xf numFmtId="0" fontId="8" fillId="0" borderId="0" xfId="4" applyFont="1"/>
    <xf numFmtId="0" fontId="5" fillId="0" borderId="0" xfId="4" applyFont="1" applyAlignment="1">
      <alignment horizontal="center"/>
    </xf>
    <xf numFmtId="0" fontId="9" fillId="10" borderId="3" xfId="4" applyFont="1" applyFill="1" applyBorder="1" applyAlignment="1">
      <alignment horizontal="center"/>
    </xf>
    <xf numFmtId="0" fontId="8" fillId="0" borderId="3" xfId="4" applyFont="1" applyBorder="1"/>
    <xf numFmtId="4" fontId="5" fillId="7" borderId="3" xfId="4" applyNumberFormat="1" applyFont="1" applyFill="1" applyBorder="1"/>
    <xf numFmtId="4" fontId="5" fillId="0" borderId="3" xfId="4" applyNumberFormat="1" applyFont="1" applyBorder="1"/>
    <xf numFmtId="4" fontId="5" fillId="0" borderId="0" xfId="4" applyNumberFormat="1" applyFont="1"/>
    <xf numFmtId="0" fontId="13" fillId="0" borderId="3" xfId="4" applyFont="1" applyBorder="1" applyAlignment="1">
      <alignment wrapText="1"/>
    </xf>
    <xf numFmtId="4" fontId="8" fillId="0" borderId="3" xfId="4" applyNumberFormat="1" applyFont="1" applyBorder="1"/>
    <xf numFmtId="4" fontId="5" fillId="9" borderId="3" xfId="4" applyNumberFormat="1" applyFont="1" applyFill="1" applyBorder="1"/>
    <xf numFmtId="0" fontId="14" fillId="0" borderId="3" xfId="4" applyFont="1" applyBorder="1"/>
    <xf numFmtId="0" fontId="5" fillId="0" borderId="0" xfId="4" applyFont="1" applyAlignment="1">
      <alignment horizontal="center"/>
    </xf>
    <xf numFmtId="4" fontId="5" fillId="8" borderId="3" xfId="4" applyNumberFormat="1" applyFont="1" applyFill="1" applyBorder="1"/>
    <xf numFmtId="0" fontId="5" fillId="0" borderId="0" xfId="4" applyFont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0" xfId="4" applyFont="1" applyAlignment="1">
      <alignment wrapText="1" shrinkToFit="1"/>
    </xf>
    <xf numFmtId="0" fontId="5" fillId="0" borderId="0" xfId="4" applyFont="1" applyAlignment="1"/>
    <xf numFmtId="0" fontId="5" fillId="0" borderId="0" xfId="4" applyFont="1" applyAlignment="1">
      <alignment vertical="top"/>
    </xf>
    <xf numFmtId="0" fontId="5" fillId="0" borderId="0" xfId="4" applyFont="1" applyAlignment="1">
      <alignment vertical="top" wrapText="1" shrinkToFit="1"/>
    </xf>
    <xf numFmtId="4" fontId="5" fillId="3" borderId="3" xfId="4" applyNumberFormat="1" applyFont="1" applyFill="1" applyBorder="1"/>
    <xf numFmtId="2" fontId="5" fillId="3" borderId="3" xfId="4" applyNumberFormat="1" applyFont="1" applyFill="1" applyBorder="1"/>
    <xf numFmtId="0" fontId="5" fillId="0" borderId="0" xfId="4" applyFont="1" applyAlignment="1">
      <alignment horizontal="center"/>
    </xf>
    <xf numFmtId="0" fontId="6" fillId="3" borderId="1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5" fillId="0" borderId="0" xfId="4" applyFont="1" applyAlignment="1">
      <alignment wrapText="1"/>
    </xf>
    <xf numFmtId="0" fontId="5" fillId="0" borderId="0" xfId="4" applyFont="1" applyAlignment="1">
      <alignment horizontal="left" vertical="top" wrapText="1" shrinkToFit="1"/>
    </xf>
    <xf numFmtId="0" fontId="5" fillId="0" borderId="0" xfId="4" applyFont="1" applyAlignment="1">
      <alignment horizontal="left" vertical="top" wrapText="1"/>
    </xf>
    <xf numFmtId="0" fontId="5" fillId="0" borderId="0" xfId="4" applyFont="1" applyAlignment="1">
      <alignment horizontal="left" vertical="top"/>
    </xf>
    <xf numFmtId="0" fontId="10" fillId="11" borderId="1" xfId="4" applyFont="1" applyFill="1" applyBorder="1" applyAlignment="1">
      <alignment horizontal="center"/>
    </xf>
    <xf numFmtId="0" fontId="10" fillId="11" borderId="2" xfId="4" applyFont="1" applyFill="1" applyBorder="1" applyAlignment="1">
      <alignment horizontal="center"/>
    </xf>
    <xf numFmtId="0" fontId="10" fillId="11" borderId="4" xfId="4" applyFont="1" applyFill="1" applyBorder="1" applyAlignment="1">
      <alignment horizontal="center"/>
    </xf>
    <xf numFmtId="2" fontId="5" fillId="11" borderId="3" xfId="4" applyNumberFormat="1" applyFont="1" applyFill="1" applyBorder="1"/>
    <xf numFmtId="4" fontId="5" fillId="11" borderId="3" xfId="4" applyNumberFormat="1" applyFont="1" applyFill="1" applyBorder="1"/>
    <xf numFmtId="4" fontId="9" fillId="0" borderId="3" xfId="4" applyNumberFormat="1" applyFont="1" applyBorder="1"/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/>
    <xf numFmtId="2" fontId="5" fillId="0" borderId="3" xfId="0" applyNumberFormat="1" applyFont="1" applyFill="1" applyBorder="1"/>
    <xf numFmtId="0" fontId="5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2" fontId="5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/>
    </xf>
    <xf numFmtId="4" fontId="5" fillId="4" borderId="3" xfId="0" applyNumberFormat="1" applyFont="1" applyFill="1" applyBorder="1"/>
    <xf numFmtId="0" fontId="5" fillId="5" borderId="3" xfId="0" applyFont="1" applyFill="1" applyBorder="1"/>
    <xf numFmtId="0" fontId="5" fillId="5" borderId="3" xfId="0" applyFont="1" applyFill="1" applyBorder="1" applyAlignment="1">
      <alignment horizontal="center"/>
    </xf>
    <xf numFmtId="4" fontId="5" fillId="5" borderId="3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4" fontId="5" fillId="0" borderId="3" xfId="0" applyNumberFormat="1" applyFont="1" applyBorder="1"/>
    <xf numFmtId="4" fontId="5" fillId="2" borderId="3" xfId="0" applyNumberFormat="1" applyFont="1" applyFill="1" applyBorder="1"/>
    <xf numFmtId="0" fontId="10" fillId="5" borderId="3" xfId="0" applyFont="1" applyFill="1" applyBorder="1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0" fontId="8" fillId="5" borderId="3" xfId="0" applyFont="1" applyFill="1" applyBorder="1"/>
    <xf numFmtId="0" fontId="17" fillId="5" borderId="3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/>
    </xf>
    <xf numFmtId="4" fontId="8" fillId="5" borderId="3" xfId="0" applyNumberFormat="1" applyFont="1" applyFill="1" applyBorder="1"/>
    <xf numFmtId="0" fontId="8" fillId="2" borderId="3" xfId="0" applyFont="1" applyFill="1" applyBorder="1"/>
    <xf numFmtId="4" fontId="8" fillId="2" borderId="3" xfId="0" applyNumberFormat="1" applyFont="1" applyFill="1" applyBorder="1"/>
  </cellXfs>
  <cellStyles count="5">
    <cellStyle name="Normalno" xfId="0" builtinId="0"/>
    <cellStyle name="Normalno 2" xfId="1"/>
    <cellStyle name="Normalno 2 2" xfId="3"/>
    <cellStyle name="Normalno 3" xfId="2"/>
    <cellStyle name="Normaln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4"/>
  <sheetViews>
    <sheetView tabSelected="1" zoomScaleNormal="100" workbookViewId="0">
      <selection activeCell="N301" sqref="N301"/>
    </sheetView>
  </sheetViews>
  <sheetFormatPr defaultColWidth="9.140625" defaultRowHeight="15" x14ac:dyDescent="0.25"/>
  <cols>
    <col min="1" max="1" width="8.28515625" style="1" customWidth="1"/>
    <col min="2" max="2" width="25.85546875" style="24" customWidth="1"/>
    <col min="3" max="3" width="46.5703125" style="1" customWidth="1"/>
    <col min="4" max="5" width="25.28515625" style="1" hidden="1" customWidth="1"/>
    <col min="6" max="6" width="24.5703125" style="1" customWidth="1"/>
    <col min="7" max="7" width="23.42578125" style="1" customWidth="1"/>
    <col min="8" max="8" width="11.42578125" style="1" customWidth="1"/>
    <col min="9" max="9" width="29.7109375" style="1" customWidth="1"/>
    <col min="10" max="16384" width="9.140625" style="1"/>
  </cols>
  <sheetData>
    <row r="1" spans="1:9" ht="42" customHeight="1" x14ac:dyDescent="0.25">
      <c r="A1" s="102" t="s">
        <v>477</v>
      </c>
      <c r="B1" s="102"/>
      <c r="C1" s="102"/>
      <c r="D1" s="102"/>
      <c r="E1" s="102"/>
      <c r="F1" s="102"/>
      <c r="G1" s="102"/>
      <c r="H1" s="102"/>
      <c r="I1" s="71"/>
    </row>
    <row r="2" spans="1:9" x14ac:dyDescent="0.25">
      <c r="A2" s="68"/>
      <c r="B2" s="68"/>
      <c r="C2" s="68"/>
      <c r="D2" s="68"/>
      <c r="E2" s="69"/>
      <c r="F2" s="69"/>
      <c r="G2" s="69"/>
      <c r="H2" s="69"/>
      <c r="I2" s="69"/>
    </row>
    <row r="3" spans="1:9" ht="18" customHeight="1" x14ac:dyDescent="0.25">
      <c r="A3" s="102" t="s">
        <v>478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25">
      <c r="A4" s="68"/>
      <c r="B4" s="68"/>
      <c r="C4" s="68"/>
    </row>
    <row r="5" spans="1:9" x14ac:dyDescent="0.25">
      <c r="A5" s="99" t="s">
        <v>6</v>
      </c>
      <c r="B5" s="100"/>
      <c r="C5" s="2"/>
      <c r="D5" s="3" t="s">
        <v>7</v>
      </c>
      <c r="E5" s="3" t="s">
        <v>8</v>
      </c>
      <c r="F5" s="3" t="s">
        <v>476</v>
      </c>
      <c r="G5" s="3" t="s">
        <v>475</v>
      </c>
      <c r="H5" s="3" t="s">
        <v>545</v>
      </c>
    </row>
    <row r="6" spans="1:9" ht="30" x14ac:dyDescent="0.25">
      <c r="A6" s="4"/>
      <c r="B6" s="5" t="s">
        <v>10</v>
      </c>
      <c r="C6" s="6" t="s">
        <v>11</v>
      </c>
      <c r="D6" s="4"/>
      <c r="E6" s="4"/>
      <c r="F6" s="4"/>
      <c r="G6" s="4"/>
      <c r="H6" s="4"/>
    </row>
    <row r="7" spans="1:9" ht="30" x14ac:dyDescent="0.25">
      <c r="A7" s="4"/>
      <c r="B7" s="5" t="s">
        <v>12</v>
      </c>
      <c r="C7" s="6" t="s">
        <v>13</v>
      </c>
      <c r="D7" s="2" t="s">
        <v>14</v>
      </c>
      <c r="E7" s="2" t="s">
        <v>14</v>
      </c>
      <c r="F7" s="2" t="s">
        <v>14</v>
      </c>
      <c r="G7" s="2" t="s">
        <v>14</v>
      </c>
      <c r="H7" s="2" t="s">
        <v>544</v>
      </c>
    </row>
    <row r="8" spans="1:9" x14ac:dyDescent="0.25">
      <c r="A8" s="4"/>
      <c r="B8" s="7" t="s">
        <v>15</v>
      </c>
      <c r="C8" s="8" t="s">
        <v>16</v>
      </c>
      <c r="D8" s="9"/>
      <c r="E8" s="9"/>
      <c r="F8" s="9"/>
      <c r="G8" s="9"/>
      <c r="H8" s="9"/>
    </row>
    <row r="9" spans="1:9" x14ac:dyDescent="0.25">
      <c r="A9" s="4"/>
      <c r="B9" s="7" t="s">
        <v>550</v>
      </c>
      <c r="C9" s="8"/>
      <c r="D9" s="9"/>
      <c r="E9" s="9"/>
      <c r="F9" s="112">
        <f>SUM(F11+F62+F66)</f>
        <v>395411.45999999996</v>
      </c>
      <c r="G9" s="112">
        <f>SUM(G11+G62+G66)</f>
        <v>416600.91000000003</v>
      </c>
      <c r="H9" s="21">
        <f>G9-F9</f>
        <v>21189.45000000007</v>
      </c>
    </row>
    <row r="10" spans="1:9" x14ac:dyDescent="0.25">
      <c r="A10" s="10" t="s">
        <v>5</v>
      </c>
      <c r="B10" s="11" t="s">
        <v>17</v>
      </c>
      <c r="C10" s="12"/>
      <c r="D10" s="13">
        <f>SUM(D11+D62)</f>
        <v>268051.99999999994</v>
      </c>
      <c r="E10" s="13">
        <f>SUM(E11+E62)</f>
        <v>290100.39999999997</v>
      </c>
      <c r="F10" s="13">
        <f>SUM(F11+F62)</f>
        <v>191357.55</v>
      </c>
      <c r="G10" s="13">
        <f>SUM(G11+G62)</f>
        <v>212547</v>
      </c>
      <c r="H10" s="13">
        <f>G10-F10</f>
        <v>21189.450000000012</v>
      </c>
    </row>
    <row r="11" spans="1:9" x14ac:dyDescent="0.25">
      <c r="A11" s="14">
        <v>3</v>
      </c>
      <c r="B11" s="14" t="s">
        <v>0</v>
      </c>
      <c r="C11" s="14"/>
      <c r="D11" s="15">
        <f>SUM(D12+D59)</f>
        <v>264995.43999999994</v>
      </c>
      <c r="E11" s="15">
        <f>SUM(E12+E59)</f>
        <v>284100.39999999997</v>
      </c>
      <c r="F11" s="15">
        <f>SUM(F12+F59)</f>
        <v>186357.55</v>
      </c>
      <c r="G11" s="15">
        <f>SUM(G12+G59)</f>
        <v>212547</v>
      </c>
      <c r="H11" s="15">
        <f t="shared" ref="H11:H76" si="0">G11-F11</f>
        <v>26189.450000000012</v>
      </c>
    </row>
    <row r="12" spans="1:9" x14ac:dyDescent="0.25">
      <c r="A12" s="16">
        <v>32</v>
      </c>
      <c r="B12" s="16" t="s">
        <v>2</v>
      </c>
      <c r="C12" s="17"/>
      <c r="D12" s="18">
        <f>SUM(D13:D58)</f>
        <v>263053.21999999997</v>
      </c>
      <c r="E12" s="18">
        <f>SUM(E13:E58)</f>
        <v>281500.39999999997</v>
      </c>
      <c r="F12" s="18">
        <f>SUM(F13:F58)</f>
        <v>183857.55</v>
      </c>
      <c r="G12" s="18">
        <f>SUM(G13:G58)</f>
        <v>210047</v>
      </c>
      <c r="H12" s="18">
        <f t="shared" si="0"/>
        <v>26189.450000000012</v>
      </c>
    </row>
    <row r="13" spans="1:9" x14ac:dyDescent="0.25">
      <c r="A13" s="19" t="s">
        <v>479</v>
      </c>
      <c r="B13" s="19">
        <v>32111</v>
      </c>
      <c r="C13" s="20" t="s">
        <v>18</v>
      </c>
      <c r="D13" s="21"/>
      <c r="E13" s="21">
        <v>3500</v>
      </c>
      <c r="F13" s="21">
        <v>3000</v>
      </c>
      <c r="G13" s="21">
        <v>3000</v>
      </c>
      <c r="H13" s="21">
        <f t="shared" si="0"/>
        <v>0</v>
      </c>
    </row>
    <row r="14" spans="1:9" x14ac:dyDescent="0.25">
      <c r="A14" s="19" t="s">
        <v>480</v>
      </c>
      <c r="B14" s="19">
        <v>32112</v>
      </c>
      <c r="C14" s="20" t="s">
        <v>19</v>
      </c>
      <c r="D14" s="21"/>
      <c r="E14" s="21">
        <v>1000</v>
      </c>
      <c r="F14" s="21">
        <v>200</v>
      </c>
      <c r="G14" s="21">
        <v>800</v>
      </c>
      <c r="H14" s="21">
        <f t="shared" si="0"/>
        <v>600</v>
      </c>
    </row>
    <row r="15" spans="1:9" x14ac:dyDescent="0.25">
      <c r="A15" s="19" t="s">
        <v>481</v>
      </c>
      <c r="B15" s="19">
        <v>32113</v>
      </c>
      <c r="C15" s="20" t="s">
        <v>20</v>
      </c>
      <c r="D15" s="21"/>
      <c r="E15" s="21">
        <v>2000</v>
      </c>
      <c r="F15" s="21">
        <v>1200</v>
      </c>
      <c r="G15" s="21">
        <v>2600</v>
      </c>
      <c r="H15" s="21">
        <f t="shared" si="0"/>
        <v>1400</v>
      </c>
    </row>
    <row r="16" spans="1:9" x14ac:dyDescent="0.25">
      <c r="A16" s="19" t="s">
        <v>482</v>
      </c>
      <c r="B16" s="19">
        <v>32115</v>
      </c>
      <c r="C16" s="20" t="s">
        <v>21</v>
      </c>
      <c r="D16" s="21"/>
      <c r="E16" s="21">
        <v>6000</v>
      </c>
      <c r="F16" s="21">
        <v>5000</v>
      </c>
      <c r="G16" s="21">
        <v>5000</v>
      </c>
      <c r="H16" s="21">
        <f t="shared" si="0"/>
        <v>0</v>
      </c>
    </row>
    <row r="17" spans="1:14" x14ac:dyDescent="0.25">
      <c r="A17" s="4" t="s">
        <v>22</v>
      </c>
      <c r="B17" s="22">
        <v>32119</v>
      </c>
      <c r="C17" s="4" t="s">
        <v>23</v>
      </c>
      <c r="D17" s="23">
        <v>8149.22</v>
      </c>
      <c r="E17" s="23">
        <v>100</v>
      </c>
      <c r="F17" s="23">
        <v>100</v>
      </c>
      <c r="G17" s="82">
        <v>100</v>
      </c>
      <c r="H17" s="21">
        <f t="shared" si="0"/>
        <v>0</v>
      </c>
    </row>
    <row r="18" spans="1:14" x14ac:dyDescent="0.25">
      <c r="A18" s="4" t="s">
        <v>24</v>
      </c>
      <c r="B18" s="22">
        <v>32121</v>
      </c>
      <c r="C18" s="4" t="s">
        <v>25</v>
      </c>
      <c r="D18" s="23">
        <v>67629.679999999993</v>
      </c>
      <c r="E18" s="23">
        <v>69000</v>
      </c>
      <c r="F18" s="23">
        <v>68000</v>
      </c>
      <c r="G18" s="82">
        <v>68000</v>
      </c>
      <c r="H18" s="21">
        <f t="shared" si="0"/>
        <v>0</v>
      </c>
    </row>
    <row r="19" spans="1:14" x14ac:dyDescent="0.25">
      <c r="A19" s="4" t="s">
        <v>26</v>
      </c>
      <c r="B19" s="22">
        <v>32131</v>
      </c>
      <c r="C19" s="4" t="s">
        <v>27</v>
      </c>
      <c r="D19" s="23">
        <v>1479.04</v>
      </c>
      <c r="E19" s="23">
        <v>3000</v>
      </c>
      <c r="F19" s="23">
        <v>1200</v>
      </c>
      <c r="G19" s="82">
        <v>1200</v>
      </c>
      <c r="H19" s="21">
        <f t="shared" si="0"/>
        <v>0</v>
      </c>
    </row>
    <row r="20" spans="1:14" x14ac:dyDescent="0.25">
      <c r="A20" s="4" t="s">
        <v>28</v>
      </c>
      <c r="B20" s="22">
        <v>32211</v>
      </c>
      <c r="C20" s="4" t="s">
        <v>29</v>
      </c>
      <c r="D20" s="23">
        <v>3122.99</v>
      </c>
      <c r="E20" s="23">
        <v>9500</v>
      </c>
      <c r="F20" s="23">
        <v>6000</v>
      </c>
      <c r="G20" s="82">
        <v>5000</v>
      </c>
      <c r="H20" s="21">
        <f t="shared" si="0"/>
        <v>-1000</v>
      </c>
      <c r="K20" s="98"/>
      <c r="L20" s="98"/>
      <c r="M20" s="98"/>
      <c r="N20" s="98"/>
    </row>
    <row r="21" spans="1:14" x14ac:dyDescent="0.25">
      <c r="A21" s="4" t="s">
        <v>483</v>
      </c>
      <c r="B21" s="22">
        <v>32212</v>
      </c>
      <c r="C21" s="4" t="s">
        <v>30</v>
      </c>
      <c r="D21" s="23"/>
      <c r="E21" s="23">
        <v>1000</v>
      </c>
      <c r="F21" s="23">
        <v>800</v>
      </c>
      <c r="G21" s="82">
        <v>800</v>
      </c>
      <c r="H21" s="21">
        <f t="shared" si="0"/>
        <v>0</v>
      </c>
      <c r="K21" s="24"/>
      <c r="L21" s="24"/>
      <c r="M21" s="24"/>
      <c r="N21" s="24"/>
    </row>
    <row r="22" spans="1:14" x14ac:dyDescent="0.25">
      <c r="A22" s="4" t="s">
        <v>484</v>
      </c>
      <c r="B22" s="22">
        <v>32214</v>
      </c>
      <c r="C22" s="4" t="s">
        <v>31</v>
      </c>
      <c r="D22" s="23"/>
      <c r="E22" s="23">
        <v>3000</v>
      </c>
      <c r="F22" s="23">
        <v>3000</v>
      </c>
      <c r="G22" s="82">
        <v>3500</v>
      </c>
      <c r="H22" s="21">
        <f t="shared" si="0"/>
        <v>500</v>
      </c>
      <c r="K22" s="24"/>
      <c r="L22" s="24"/>
      <c r="M22" s="24"/>
      <c r="N22" s="24"/>
    </row>
    <row r="23" spans="1:14" x14ac:dyDescent="0.25">
      <c r="A23" s="4" t="s">
        <v>485</v>
      </c>
      <c r="B23" s="22">
        <v>32216</v>
      </c>
      <c r="C23" s="4" t="s">
        <v>32</v>
      </c>
      <c r="D23" s="23"/>
      <c r="E23" s="23">
        <v>4000</v>
      </c>
      <c r="F23" s="23">
        <v>4000</v>
      </c>
      <c r="G23" s="82">
        <v>3500</v>
      </c>
      <c r="H23" s="21">
        <f t="shared" si="0"/>
        <v>-500</v>
      </c>
      <c r="K23" s="24"/>
      <c r="L23" s="24"/>
      <c r="M23" s="24"/>
      <c r="N23" s="24"/>
    </row>
    <row r="24" spans="1:14" x14ac:dyDescent="0.25">
      <c r="A24" s="4" t="s">
        <v>33</v>
      </c>
      <c r="B24" s="22">
        <v>32219</v>
      </c>
      <c r="C24" s="4" t="s">
        <v>34</v>
      </c>
      <c r="D24" s="23">
        <v>9104.59</v>
      </c>
      <c r="E24" s="23">
        <v>7978.94</v>
      </c>
      <c r="F24" s="23">
        <v>8892.5499999999993</v>
      </c>
      <c r="G24" s="82">
        <v>9282</v>
      </c>
      <c r="H24" s="21">
        <f t="shared" si="0"/>
        <v>389.45000000000073</v>
      </c>
      <c r="K24" s="98"/>
      <c r="L24" s="98"/>
      <c r="M24" s="98"/>
      <c r="N24" s="98"/>
    </row>
    <row r="25" spans="1:14" x14ac:dyDescent="0.25">
      <c r="A25" s="4" t="s">
        <v>35</v>
      </c>
      <c r="B25" s="22">
        <v>32231</v>
      </c>
      <c r="C25" s="4" t="s">
        <v>36</v>
      </c>
      <c r="D25" s="23">
        <v>4334.9399999999996</v>
      </c>
      <c r="E25" s="23">
        <v>39000</v>
      </c>
      <c r="F25" s="23">
        <v>15000</v>
      </c>
      <c r="G25" s="82">
        <v>28000</v>
      </c>
      <c r="H25" s="21">
        <f t="shared" si="0"/>
        <v>13000</v>
      </c>
      <c r="K25" s="24"/>
      <c r="L25" s="98"/>
      <c r="M25" s="98"/>
      <c r="N25" s="98"/>
    </row>
    <row r="26" spans="1:14" x14ac:dyDescent="0.25">
      <c r="A26" s="4" t="s">
        <v>37</v>
      </c>
      <c r="B26" s="22">
        <v>32233</v>
      </c>
      <c r="C26" s="4" t="s">
        <v>38</v>
      </c>
      <c r="D26" s="23">
        <v>0</v>
      </c>
      <c r="E26" s="23">
        <v>25000</v>
      </c>
      <c r="F26" s="23">
        <v>8000</v>
      </c>
      <c r="G26" s="82">
        <v>10000</v>
      </c>
      <c r="H26" s="21">
        <f t="shared" si="0"/>
        <v>2000</v>
      </c>
    </row>
    <row r="27" spans="1:14" x14ac:dyDescent="0.25">
      <c r="A27" s="4" t="s">
        <v>39</v>
      </c>
      <c r="B27" s="22">
        <v>32234</v>
      </c>
      <c r="C27" s="4" t="s">
        <v>40</v>
      </c>
      <c r="D27" s="23">
        <v>0</v>
      </c>
      <c r="E27" s="23">
        <v>500</v>
      </c>
      <c r="F27" s="23">
        <v>500</v>
      </c>
      <c r="G27" s="82">
        <v>400</v>
      </c>
      <c r="H27" s="21">
        <f t="shared" si="0"/>
        <v>-100</v>
      </c>
    </row>
    <row r="28" spans="1:14" x14ac:dyDescent="0.25">
      <c r="A28" s="4" t="s">
        <v>486</v>
      </c>
      <c r="B28" s="22">
        <v>32241</v>
      </c>
      <c r="C28" s="4" t="s">
        <v>41</v>
      </c>
      <c r="D28" s="23"/>
      <c r="E28" s="23">
        <v>200</v>
      </c>
      <c r="F28" s="23">
        <v>100</v>
      </c>
      <c r="G28" s="82">
        <v>100</v>
      </c>
      <c r="H28" s="21">
        <f t="shared" si="0"/>
        <v>0</v>
      </c>
    </row>
    <row r="29" spans="1:14" x14ac:dyDescent="0.25">
      <c r="A29" s="4" t="s">
        <v>487</v>
      </c>
      <c r="B29" s="22">
        <v>32242</v>
      </c>
      <c r="C29" s="4" t="s">
        <v>42</v>
      </c>
      <c r="D29" s="23"/>
      <c r="E29" s="23">
        <v>800</v>
      </c>
      <c r="F29" s="23">
        <v>500</v>
      </c>
      <c r="G29" s="82">
        <v>400</v>
      </c>
      <c r="H29" s="21">
        <f t="shared" si="0"/>
        <v>-100</v>
      </c>
    </row>
    <row r="30" spans="1:14" x14ac:dyDescent="0.25">
      <c r="A30" s="4" t="s">
        <v>43</v>
      </c>
      <c r="B30" s="22">
        <v>32244</v>
      </c>
      <c r="C30" s="4" t="s">
        <v>44</v>
      </c>
      <c r="D30" s="23">
        <v>588.05999999999995</v>
      </c>
      <c r="E30" s="23">
        <v>0</v>
      </c>
      <c r="F30" s="23">
        <v>0</v>
      </c>
      <c r="G30" s="82">
        <v>0</v>
      </c>
      <c r="H30" s="21">
        <f t="shared" si="0"/>
        <v>0</v>
      </c>
    </row>
    <row r="31" spans="1:14" x14ac:dyDescent="0.25">
      <c r="A31" s="4" t="s">
        <v>45</v>
      </c>
      <c r="B31" s="22">
        <v>32251</v>
      </c>
      <c r="C31" s="4" t="s">
        <v>46</v>
      </c>
      <c r="D31" s="23">
        <v>762.29</v>
      </c>
      <c r="E31" s="23">
        <v>2000</v>
      </c>
      <c r="F31" s="23">
        <v>1500</v>
      </c>
      <c r="G31" s="82">
        <v>1000</v>
      </c>
      <c r="H31" s="21">
        <f t="shared" si="0"/>
        <v>-500</v>
      </c>
    </row>
    <row r="32" spans="1:14" x14ac:dyDescent="0.25">
      <c r="A32" s="4" t="s">
        <v>47</v>
      </c>
      <c r="B32" s="22">
        <v>32271</v>
      </c>
      <c r="C32" s="4" t="s">
        <v>48</v>
      </c>
      <c r="D32" s="23">
        <v>397.75</v>
      </c>
      <c r="E32" s="23">
        <v>2500</v>
      </c>
      <c r="F32" s="23">
        <v>500</v>
      </c>
      <c r="G32" s="82">
        <v>400</v>
      </c>
      <c r="H32" s="21">
        <f t="shared" si="0"/>
        <v>-100</v>
      </c>
    </row>
    <row r="33" spans="1:8" x14ac:dyDescent="0.25">
      <c r="A33" s="4" t="s">
        <v>49</v>
      </c>
      <c r="B33" s="22">
        <v>32311</v>
      </c>
      <c r="C33" s="4" t="s">
        <v>50</v>
      </c>
      <c r="D33" s="23">
        <v>2734.67</v>
      </c>
      <c r="E33" s="23">
        <v>10500</v>
      </c>
      <c r="F33" s="23">
        <v>8000</v>
      </c>
      <c r="G33" s="82">
        <v>8000</v>
      </c>
      <c r="H33" s="21">
        <f t="shared" si="0"/>
        <v>0</v>
      </c>
    </row>
    <row r="34" spans="1:8" x14ac:dyDescent="0.25">
      <c r="A34" s="4" t="s">
        <v>51</v>
      </c>
      <c r="B34" s="22">
        <v>32313</v>
      </c>
      <c r="C34" s="4" t="s">
        <v>52</v>
      </c>
      <c r="D34" s="23"/>
      <c r="E34" s="23">
        <v>800</v>
      </c>
      <c r="F34" s="23">
        <v>600</v>
      </c>
      <c r="G34" s="82">
        <v>600</v>
      </c>
      <c r="H34" s="21">
        <f t="shared" si="0"/>
        <v>0</v>
      </c>
    </row>
    <row r="35" spans="1:8" x14ac:dyDescent="0.25">
      <c r="A35" s="4" t="s">
        <v>488</v>
      </c>
      <c r="B35" s="22">
        <v>32321</v>
      </c>
      <c r="C35" s="4" t="s">
        <v>53</v>
      </c>
      <c r="D35" s="23"/>
      <c r="E35" s="23">
        <v>3000</v>
      </c>
      <c r="F35" s="23">
        <v>1500</v>
      </c>
      <c r="G35" s="82">
        <v>1000</v>
      </c>
      <c r="H35" s="21">
        <f t="shared" si="0"/>
        <v>-500</v>
      </c>
    </row>
    <row r="36" spans="1:8" x14ac:dyDescent="0.25">
      <c r="A36" s="4" t="s">
        <v>489</v>
      </c>
      <c r="B36" s="22">
        <v>32322</v>
      </c>
      <c r="C36" s="4" t="s">
        <v>54</v>
      </c>
      <c r="D36" s="23"/>
      <c r="E36" s="23">
        <v>38800</v>
      </c>
      <c r="F36" s="23">
        <v>20000</v>
      </c>
      <c r="G36" s="82">
        <v>28000</v>
      </c>
      <c r="H36" s="21">
        <f t="shared" si="0"/>
        <v>8000</v>
      </c>
    </row>
    <row r="37" spans="1:8" x14ac:dyDescent="0.25">
      <c r="A37" s="4" t="s">
        <v>490</v>
      </c>
      <c r="B37" s="22">
        <v>32323</v>
      </c>
      <c r="C37" s="4" t="s">
        <v>55</v>
      </c>
      <c r="D37" s="23"/>
      <c r="E37" s="23"/>
      <c r="F37" s="23">
        <v>1000</v>
      </c>
      <c r="G37" s="82">
        <v>1000</v>
      </c>
      <c r="H37" s="21">
        <f t="shared" si="0"/>
        <v>0</v>
      </c>
    </row>
    <row r="38" spans="1:8" x14ac:dyDescent="0.25">
      <c r="A38" s="4" t="s">
        <v>56</v>
      </c>
      <c r="B38" s="22">
        <v>32329</v>
      </c>
      <c r="C38" s="4" t="s">
        <v>57</v>
      </c>
      <c r="D38" s="23">
        <v>30714.04</v>
      </c>
      <c r="E38" s="23">
        <v>0</v>
      </c>
      <c r="F38" s="23">
        <v>0</v>
      </c>
      <c r="G38" s="82">
        <v>0</v>
      </c>
      <c r="H38" s="21">
        <f t="shared" si="0"/>
        <v>0</v>
      </c>
    </row>
    <row r="39" spans="1:8" x14ac:dyDescent="0.25">
      <c r="A39" s="4" t="s">
        <v>58</v>
      </c>
      <c r="B39" s="22">
        <v>32339</v>
      </c>
      <c r="C39" s="4" t="s">
        <v>59</v>
      </c>
      <c r="D39" s="23">
        <v>127.44</v>
      </c>
      <c r="E39" s="23">
        <v>0</v>
      </c>
      <c r="F39" s="23">
        <v>0</v>
      </c>
      <c r="G39" s="82">
        <v>0</v>
      </c>
      <c r="H39" s="21">
        <f t="shared" si="0"/>
        <v>0</v>
      </c>
    </row>
    <row r="40" spans="1:8" x14ac:dyDescent="0.25">
      <c r="A40" s="4" t="s">
        <v>491</v>
      </c>
      <c r="B40" s="22">
        <v>32341</v>
      </c>
      <c r="C40" s="4" t="s">
        <v>60</v>
      </c>
      <c r="D40" s="23"/>
      <c r="E40" s="23">
        <v>8500</v>
      </c>
      <c r="F40" s="23">
        <v>3000</v>
      </c>
      <c r="G40" s="82">
        <v>4000</v>
      </c>
      <c r="H40" s="21">
        <f t="shared" si="0"/>
        <v>1000</v>
      </c>
    </row>
    <row r="41" spans="1:8" x14ac:dyDescent="0.25">
      <c r="A41" s="4" t="s">
        <v>492</v>
      </c>
      <c r="B41" s="22">
        <v>32342</v>
      </c>
      <c r="C41" s="4" t="s">
        <v>61</v>
      </c>
      <c r="D41" s="23"/>
      <c r="E41" s="23">
        <v>4000</v>
      </c>
      <c r="F41" s="23">
        <v>3000</v>
      </c>
      <c r="G41" s="82">
        <v>4500</v>
      </c>
      <c r="H41" s="21">
        <f t="shared" si="0"/>
        <v>1500</v>
      </c>
    </row>
    <row r="42" spans="1:8" x14ac:dyDescent="0.25">
      <c r="A42" s="4" t="s">
        <v>493</v>
      </c>
      <c r="B42" s="22">
        <v>32343</v>
      </c>
      <c r="C42" s="4" t="s">
        <v>62</v>
      </c>
      <c r="D42" s="23"/>
      <c r="E42" s="23">
        <v>500</v>
      </c>
      <c r="F42" s="23">
        <v>400</v>
      </c>
      <c r="G42" s="82">
        <v>400</v>
      </c>
      <c r="H42" s="21">
        <f t="shared" si="0"/>
        <v>0</v>
      </c>
    </row>
    <row r="43" spans="1:8" x14ac:dyDescent="0.25">
      <c r="A43" s="4" t="s">
        <v>494</v>
      </c>
      <c r="B43" s="22">
        <v>32344</v>
      </c>
      <c r="C43" s="4" t="s">
        <v>63</v>
      </c>
      <c r="D43" s="23"/>
      <c r="E43" s="23">
        <v>1000</v>
      </c>
      <c r="F43" s="23">
        <v>500</v>
      </c>
      <c r="G43" s="82">
        <v>500</v>
      </c>
      <c r="H43" s="21">
        <f t="shared" si="0"/>
        <v>0</v>
      </c>
    </row>
    <row r="44" spans="1:8" x14ac:dyDescent="0.25">
      <c r="A44" s="4" t="s">
        <v>495</v>
      </c>
      <c r="B44" s="22">
        <v>32345</v>
      </c>
      <c r="C44" s="4" t="s">
        <v>64</v>
      </c>
      <c r="D44" s="23"/>
      <c r="E44" s="23">
        <v>1000</v>
      </c>
      <c r="F44" s="23">
        <v>300</v>
      </c>
      <c r="G44" s="82">
        <v>500</v>
      </c>
      <c r="H44" s="21">
        <f t="shared" si="0"/>
        <v>200</v>
      </c>
    </row>
    <row r="45" spans="1:8" x14ac:dyDescent="0.25">
      <c r="A45" s="4" t="s">
        <v>65</v>
      </c>
      <c r="B45" s="22">
        <v>32349</v>
      </c>
      <c r="C45" s="4" t="s">
        <v>66</v>
      </c>
      <c r="D45" s="23">
        <v>3100.03</v>
      </c>
      <c r="E45" s="23">
        <v>500</v>
      </c>
      <c r="F45" s="23">
        <v>500</v>
      </c>
      <c r="G45" s="82">
        <v>500</v>
      </c>
      <c r="H45" s="21">
        <f t="shared" si="0"/>
        <v>0</v>
      </c>
    </row>
    <row r="46" spans="1:8" x14ac:dyDescent="0.25">
      <c r="A46" s="4" t="s">
        <v>67</v>
      </c>
      <c r="B46" s="22">
        <v>32359</v>
      </c>
      <c r="C46" s="4" t="s">
        <v>68</v>
      </c>
      <c r="D46" s="23">
        <v>123678.69</v>
      </c>
      <c r="E46" s="23">
        <v>1659.02</v>
      </c>
      <c r="F46" s="23">
        <v>0</v>
      </c>
      <c r="G46" s="82">
        <v>0</v>
      </c>
      <c r="H46" s="21">
        <f t="shared" si="0"/>
        <v>0</v>
      </c>
    </row>
    <row r="47" spans="1:8" x14ac:dyDescent="0.25">
      <c r="A47" s="4" t="s">
        <v>69</v>
      </c>
      <c r="B47" s="22">
        <v>32361</v>
      </c>
      <c r="C47" s="4" t="s">
        <v>70</v>
      </c>
      <c r="D47" s="23">
        <v>2896.4</v>
      </c>
      <c r="E47" s="23">
        <v>4400</v>
      </c>
      <c r="F47" s="23">
        <v>4200</v>
      </c>
      <c r="G47" s="82">
        <v>4200</v>
      </c>
      <c r="H47" s="21">
        <f t="shared" si="0"/>
        <v>0</v>
      </c>
    </row>
    <row r="48" spans="1:8" x14ac:dyDescent="0.25">
      <c r="A48" s="4" t="s">
        <v>496</v>
      </c>
      <c r="B48" s="22">
        <v>32373</v>
      </c>
      <c r="C48" s="4" t="s">
        <v>71</v>
      </c>
      <c r="D48" s="23"/>
      <c r="E48" s="23">
        <v>250</v>
      </c>
      <c r="F48" s="23">
        <v>250</v>
      </c>
      <c r="G48" s="82">
        <v>250</v>
      </c>
      <c r="H48" s="21">
        <f t="shared" si="0"/>
        <v>0</v>
      </c>
    </row>
    <row r="49" spans="1:8" x14ac:dyDescent="0.25">
      <c r="A49" s="4" t="s">
        <v>72</v>
      </c>
      <c r="B49" s="22">
        <v>32379</v>
      </c>
      <c r="C49" s="4" t="s">
        <v>73</v>
      </c>
      <c r="D49" s="23">
        <v>247.2</v>
      </c>
      <c r="E49" s="23">
        <v>12500</v>
      </c>
      <c r="F49" s="23">
        <v>1000</v>
      </c>
      <c r="G49" s="82">
        <v>1000</v>
      </c>
      <c r="H49" s="21">
        <f t="shared" si="0"/>
        <v>0</v>
      </c>
    </row>
    <row r="50" spans="1:8" x14ac:dyDescent="0.25">
      <c r="A50" s="4" t="s">
        <v>74</v>
      </c>
      <c r="B50" s="22">
        <v>32389</v>
      </c>
      <c r="C50" s="4" t="s">
        <v>75</v>
      </c>
      <c r="D50" s="23">
        <v>3172.89</v>
      </c>
      <c r="E50" s="23">
        <v>9000</v>
      </c>
      <c r="F50" s="23">
        <v>7500</v>
      </c>
      <c r="G50" s="82">
        <v>7500</v>
      </c>
      <c r="H50" s="21">
        <f t="shared" si="0"/>
        <v>0</v>
      </c>
    </row>
    <row r="51" spans="1:8" x14ac:dyDescent="0.25">
      <c r="A51" s="4" t="s">
        <v>76</v>
      </c>
      <c r="B51" s="22">
        <v>32391</v>
      </c>
      <c r="C51" s="4" t="s">
        <v>77</v>
      </c>
      <c r="D51" s="23">
        <v>405.12</v>
      </c>
      <c r="E51" s="23">
        <v>800</v>
      </c>
      <c r="F51" s="23">
        <v>500</v>
      </c>
      <c r="G51" s="82">
        <v>600</v>
      </c>
      <c r="H51" s="21">
        <f t="shared" si="0"/>
        <v>100</v>
      </c>
    </row>
    <row r="52" spans="1:8" x14ac:dyDescent="0.25">
      <c r="A52" s="4" t="s">
        <v>497</v>
      </c>
      <c r="B52" s="22">
        <v>32921</v>
      </c>
      <c r="C52" s="4" t="s">
        <v>78</v>
      </c>
      <c r="D52" s="23"/>
      <c r="E52" s="23">
        <v>803.01</v>
      </c>
      <c r="F52" s="23">
        <v>800</v>
      </c>
      <c r="G52" s="82">
        <v>800</v>
      </c>
      <c r="H52" s="21">
        <f t="shared" si="0"/>
        <v>0</v>
      </c>
    </row>
    <row r="53" spans="1:8" x14ac:dyDescent="0.25">
      <c r="A53" s="4" t="s">
        <v>79</v>
      </c>
      <c r="B53" s="22">
        <v>32922</v>
      </c>
      <c r="C53" s="4" t="s">
        <v>80</v>
      </c>
      <c r="D53" s="23">
        <v>0</v>
      </c>
      <c r="E53" s="23">
        <v>1196.99</v>
      </c>
      <c r="F53" s="23">
        <v>2000</v>
      </c>
      <c r="G53" s="82">
        <v>2000</v>
      </c>
      <c r="H53" s="21">
        <f t="shared" si="0"/>
        <v>0</v>
      </c>
    </row>
    <row r="54" spans="1:8" x14ac:dyDescent="0.25">
      <c r="A54" s="4" t="s">
        <v>81</v>
      </c>
      <c r="B54" s="22">
        <v>32931</v>
      </c>
      <c r="C54" s="4" t="s">
        <v>82</v>
      </c>
      <c r="D54" s="23">
        <v>90</v>
      </c>
      <c r="E54" s="23">
        <v>500</v>
      </c>
      <c r="F54" s="23">
        <v>0</v>
      </c>
      <c r="G54" s="82">
        <v>300</v>
      </c>
      <c r="H54" s="21">
        <f t="shared" si="0"/>
        <v>300</v>
      </c>
    </row>
    <row r="55" spans="1:8" x14ac:dyDescent="0.25">
      <c r="A55" s="4" t="s">
        <v>83</v>
      </c>
      <c r="B55" s="22">
        <v>32941</v>
      </c>
      <c r="C55" s="4" t="s">
        <v>84</v>
      </c>
      <c r="D55" s="23">
        <v>185</v>
      </c>
      <c r="E55" s="23">
        <v>185</v>
      </c>
      <c r="F55" s="23">
        <v>185</v>
      </c>
      <c r="G55" s="82">
        <v>185</v>
      </c>
      <c r="H55" s="21">
        <f t="shared" si="0"/>
        <v>0</v>
      </c>
    </row>
    <row r="56" spans="1:8" x14ac:dyDescent="0.25">
      <c r="A56" s="4" t="s">
        <v>85</v>
      </c>
      <c r="B56" s="22">
        <v>32952</v>
      </c>
      <c r="C56" s="4" t="s">
        <v>86</v>
      </c>
      <c r="D56" s="23">
        <v>33.18</v>
      </c>
      <c r="E56" s="23">
        <v>200</v>
      </c>
      <c r="F56" s="23">
        <v>200</v>
      </c>
      <c r="G56" s="82">
        <v>200</v>
      </c>
      <c r="H56" s="21">
        <f t="shared" si="0"/>
        <v>0</v>
      </c>
    </row>
    <row r="57" spans="1:8" x14ac:dyDescent="0.25">
      <c r="A57" s="4" t="s">
        <v>498</v>
      </c>
      <c r="B57" s="22">
        <v>32959</v>
      </c>
      <c r="C57" s="4" t="s">
        <v>87</v>
      </c>
      <c r="D57" s="23"/>
      <c r="E57" s="23">
        <v>127.44</v>
      </c>
      <c r="F57" s="23">
        <v>130</v>
      </c>
      <c r="G57" s="82">
        <v>130</v>
      </c>
      <c r="H57" s="21">
        <f t="shared" si="0"/>
        <v>0</v>
      </c>
    </row>
    <row r="58" spans="1:8" x14ac:dyDescent="0.25">
      <c r="A58" s="4" t="s">
        <v>88</v>
      </c>
      <c r="B58" s="22">
        <v>32999</v>
      </c>
      <c r="C58" s="4" t="s">
        <v>89</v>
      </c>
      <c r="D58" s="23">
        <v>100</v>
      </c>
      <c r="E58" s="23">
        <v>1200</v>
      </c>
      <c r="F58" s="23">
        <v>800</v>
      </c>
      <c r="G58" s="82">
        <v>800</v>
      </c>
      <c r="H58" s="21">
        <f t="shared" si="0"/>
        <v>0</v>
      </c>
    </row>
    <row r="59" spans="1:8" x14ac:dyDescent="0.25">
      <c r="A59" s="25">
        <v>34</v>
      </c>
      <c r="B59" s="16" t="s">
        <v>3</v>
      </c>
      <c r="C59" s="25"/>
      <c r="D59" s="26">
        <f>SUM(D60)</f>
        <v>1942.22</v>
      </c>
      <c r="E59" s="26">
        <f>SUM(E60)</f>
        <v>2600</v>
      </c>
      <c r="F59" s="26">
        <f>SUM(F60)</f>
        <v>2500</v>
      </c>
      <c r="G59" s="18">
        <f>SUM(G60)</f>
        <v>2500</v>
      </c>
      <c r="H59" s="18"/>
    </row>
    <row r="60" spans="1:8" x14ac:dyDescent="0.25">
      <c r="A60" s="4" t="s">
        <v>90</v>
      </c>
      <c r="B60" s="22">
        <v>34311</v>
      </c>
      <c r="C60" s="4" t="s">
        <v>91</v>
      </c>
      <c r="D60" s="23">
        <v>1942.22</v>
      </c>
      <c r="E60" s="23">
        <v>2600</v>
      </c>
      <c r="F60" s="23">
        <v>2500</v>
      </c>
      <c r="G60" s="82">
        <v>2500</v>
      </c>
      <c r="H60" s="21">
        <f t="shared" si="0"/>
        <v>0</v>
      </c>
    </row>
    <row r="61" spans="1:8" x14ac:dyDescent="0.25">
      <c r="A61" s="4" t="s">
        <v>92</v>
      </c>
      <c r="B61" s="22">
        <v>34339</v>
      </c>
      <c r="C61" s="4" t="s">
        <v>93</v>
      </c>
      <c r="D61" s="23"/>
      <c r="E61" s="23">
        <v>0</v>
      </c>
      <c r="F61" s="23">
        <v>0</v>
      </c>
      <c r="G61" s="82">
        <v>0</v>
      </c>
      <c r="H61" s="21">
        <f t="shared" si="0"/>
        <v>0</v>
      </c>
    </row>
    <row r="62" spans="1:8" x14ac:dyDescent="0.25">
      <c r="A62" s="27">
        <v>4</v>
      </c>
      <c r="B62" s="28" t="s">
        <v>94</v>
      </c>
      <c r="C62" s="27"/>
      <c r="D62" s="15">
        <f>SUM(D63:D69)</f>
        <v>3056.56</v>
      </c>
      <c r="E62" s="15">
        <f>SUM(E63:E69)</f>
        <v>6000</v>
      </c>
      <c r="F62" s="15">
        <f>SUM(F63:F65)</f>
        <v>5000</v>
      </c>
      <c r="G62" s="15">
        <f>SUM(G63:G65)</f>
        <v>0</v>
      </c>
      <c r="H62" s="15">
        <f t="shared" si="0"/>
        <v>-5000</v>
      </c>
    </row>
    <row r="63" spans="1:8" x14ac:dyDescent="0.25">
      <c r="A63" s="20" t="s">
        <v>499</v>
      </c>
      <c r="B63" s="19">
        <v>42211</v>
      </c>
      <c r="C63" s="29" t="s">
        <v>95</v>
      </c>
      <c r="D63" s="21"/>
      <c r="E63" s="21">
        <v>600</v>
      </c>
      <c r="F63" s="21">
        <v>3000</v>
      </c>
      <c r="G63" s="21">
        <v>0</v>
      </c>
      <c r="H63" s="21">
        <f t="shared" si="0"/>
        <v>-3000</v>
      </c>
    </row>
    <row r="64" spans="1:8" x14ac:dyDescent="0.25">
      <c r="A64" s="20" t="s">
        <v>500</v>
      </c>
      <c r="B64" s="19">
        <v>42212</v>
      </c>
      <c r="C64" s="29" t="s">
        <v>96</v>
      </c>
      <c r="D64" s="21"/>
      <c r="E64" s="21">
        <v>3400</v>
      </c>
      <c r="F64" s="21">
        <v>1000</v>
      </c>
      <c r="G64" s="21">
        <v>0</v>
      </c>
      <c r="H64" s="21">
        <f t="shared" si="0"/>
        <v>-1000</v>
      </c>
    </row>
    <row r="65" spans="1:8" x14ac:dyDescent="0.25">
      <c r="A65" s="4" t="s">
        <v>97</v>
      </c>
      <c r="B65" s="22">
        <v>42273</v>
      </c>
      <c r="C65" s="30" t="s">
        <v>98</v>
      </c>
      <c r="D65" s="23">
        <v>3056.56</v>
      </c>
      <c r="E65" s="23">
        <v>2000</v>
      </c>
      <c r="F65" s="21">
        <v>1000</v>
      </c>
      <c r="G65" s="21">
        <v>0</v>
      </c>
      <c r="H65" s="21">
        <f t="shared" si="0"/>
        <v>-1000</v>
      </c>
    </row>
    <row r="66" spans="1:8" x14ac:dyDescent="0.25">
      <c r="A66" s="107" t="s">
        <v>547</v>
      </c>
      <c r="B66" s="108"/>
      <c r="C66" s="109"/>
      <c r="D66" s="110"/>
      <c r="E66" s="110"/>
      <c r="F66" s="111">
        <f>SUM(F67:F69)</f>
        <v>204053.91</v>
      </c>
      <c r="G66" s="111">
        <f t="shared" ref="G66" si="1">SUM(G67:G69)</f>
        <v>204053.91</v>
      </c>
      <c r="H66" s="111"/>
    </row>
    <row r="67" spans="1:8" x14ac:dyDescent="0.25">
      <c r="A67" s="4" t="s">
        <v>470</v>
      </c>
      <c r="B67" s="22">
        <v>34222</v>
      </c>
      <c r="C67" s="30" t="s">
        <v>548</v>
      </c>
      <c r="D67" s="23"/>
      <c r="E67" s="23"/>
      <c r="F67" s="21">
        <v>28670.19</v>
      </c>
      <c r="G67" s="21">
        <v>28670.19</v>
      </c>
      <c r="H67" s="21">
        <f t="shared" si="0"/>
        <v>0</v>
      </c>
    </row>
    <row r="68" spans="1:8" x14ac:dyDescent="0.25">
      <c r="A68" s="4" t="s">
        <v>472</v>
      </c>
      <c r="B68" s="22">
        <v>54222</v>
      </c>
      <c r="C68" s="4" t="s">
        <v>549</v>
      </c>
      <c r="D68" s="23"/>
      <c r="E68" s="23">
        <v>0</v>
      </c>
      <c r="F68" s="82">
        <v>175383.72</v>
      </c>
      <c r="G68" s="82">
        <v>175383.72</v>
      </c>
      <c r="H68" s="21">
        <f t="shared" si="0"/>
        <v>0</v>
      </c>
    </row>
    <row r="69" spans="1:8" x14ac:dyDescent="0.25">
      <c r="A69" s="31"/>
      <c r="D69" s="32"/>
      <c r="E69" s="32"/>
      <c r="F69" s="32"/>
      <c r="G69" s="32"/>
      <c r="H69" s="21"/>
    </row>
    <row r="70" spans="1:8" x14ac:dyDescent="0.25">
      <c r="A70" s="99" t="s">
        <v>6</v>
      </c>
      <c r="B70" s="100"/>
      <c r="C70" s="2"/>
      <c r="D70" s="23"/>
      <c r="E70" s="23"/>
      <c r="F70" s="23"/>
      <c r="G70" s="23"/>
      <c r="H70" s="21"/>
    </row>
    <row r="71" spans="1:8" x14ac:dyDescent="0.25">
      <c r="A71" s="4"/>
      <c r="B71" s="5" t="s">
        <v>99</v>
      </c>
      <c r="C71" s="33" t="s">
        <v>100</v>
      </c>
      <c r="D71" s="23"/>
      <c r="E71" s="23"/>
      <c r="F71" s="23"/>
      <c r="G71" s="23"/>
      <c r="H71" s="21"/>
    </row>
    <row r="72" spans="1:8" x14ac:dyDescent="0.25">
      <c r="A72" s="4"/>
      <c r="B72" s="5" t="s">
        <v>101</v>
      </c>
      <c r="C72" s="33" t="s">
        <v>102</v>
      </c>
      <c r="D72" s="2" t="s">
        <v>14</v>
      </c>
      <c r="E72" s="2" t="s">
        <v>14</v>
      </c>
      <c r="F72" s="2" t="s">
        <v>14</v>
      </c>
      <c r="G72" s="2"/>
      <c r="H72" s="96"/>
    </row>
    <row r="73" spans="1:8" x14ac:dyDescent="0.25">
      <c r="A73" s="4"/>
      <c r="B73" s="7" t="s">
        <v>103</v>
      </c>
      <c r="C73" s="8" t="s">
        <v>104</v>
      </c>
      <c r="D73" s="3" t="s">
        <v>7</v>
      </c>
      <c r="E73" s="3" t="s">
        <v>8</v>
      </c>
      <c r="F73" s="3" t="s">
        <v>476</v>
      </c>
      <c r="G73" s="3" t="s">
        <v>475</v>
      </c>
      <c r="H73" s="96"/>
    </row>
    <row r="74" spans="1:8" x14ac:dyDescent="0.25">
      <c r="A74" s="10" t="s">
        <v>5</v>
      </c>
      <c r="B74" s="11" t="s">
        <v>17</v>
      </c>
      <c r="C74" s="12"/>
      <c r="D74" s="34">
        <f>D75+D124+D134</f>
        <v>10785.729999999998</v>
      </c>
      <c r="E74" s="34">
        <f>E75+E124</f>
        <v>120600.00000000001</v>
      </c>
      <c r="F74" s="34">
        <f t="shared" ref="F74:G74" si="2">F75+F124</f>
        <v>489000</v>
      </c>
      <c r="G74" s="34">
        <f t="shared" si="2"/>
        <v>416000</v>
      </c>
      <c r="H74" s="13">
        <f t="shared" si="0"/>
        <v>-73000</v>
      </c>
    </row>
    <row r="75" spans="1:8" x14ac:dyDescent="0.25">
      <c r="A75" s="14">
        <v>3</v>
      </c>
      <c r="B75" s="14" t="s">
        <v>0</v>
      </c>
      <c r="C75" s="14"/>
      <c r="D75" s="35">
        <f>D76+D77+D120</f>
        <v>10785.729999999998</v>
      </c>
      <c r="E75" s="35">
        <f>E76+E77+E120+E122</f>
        <v>120376.00000000001</v>
      </c>
      <c r="F75" s="35">
        <f t="shared" ref="F75" si="3">F76+F77+F120+F122</f>
        <v>488400</v>
      </c>
      <c r="G75" s="35">
        <f>G76+G77+G120+G122</f>
        <v>407500</v>
      </c>
      <c r="H75" s="15">
        <f t="shared" si="0"/>
        <v>-80900</v>
      </c>
    </row>
    <row r="76" spans="1:8" x14ac:dyDescent="0.25">
      <c r="A76" s="36">
        <v>31</v>
      </c>
      <c r="B76" s="36" t="s">
        <v>1</v>
      </c>
      <c r="C76" s="37"/>
      <c r="D76" s="38">
        <f>SUM(D83:D85)</f>
        <v>0</v>
      </c>
      <c r="E76" s="38">
        <f>SUM(E78:E85)</f>
        <v>55151.44</v>
      </c>
      <c r="F76" s="38">
        <f>SUM(F78:F85)</f>
        <v>267815</v>
      </c>
      <c r="G76" s="38">
        <f t="shared" ref="G76" si="4">SUM(G78:G85)</f>
        <v>183560</v>
      </c>
      <c r="H76" s="81">
        <f t="shared" si="0"/>
        <v>-84255</v>
      </c>
    </row>
    <row r="77" spans="1:8" x14ac:dyDescent="0.25">
      <c r="A77" s="16">
        <v>32</v>
      </c>
      <c r="B77" s="16" t="s">
        <v>2</v>
      </c>
      <c r="C77" s="25"/>
      <c r="D77" s="18">
        <f>SUM(D78:D119)</f>
        <v>10785.729999999998</v>
      </c>
      <c r="E77" s="18">
        <f>SUM(E86:E119)</f>
        <v>63723.32</v>
      </c>
      <c r="F77" s="18">
        <f>SUM(F86:F119)</f>
        <v>220485</v>
      </c>
      <c r="G77" s="18">
        <f t="shared" ref="G77" si="5">SUM(G86:G119)</f>
        <v>223840</v>
      </c>
      <c r="H77" s="18">
        <f t="shared" ref="H77:H140" si="6">G77-F77</f>
        <v>3355</v>
      </c>
    </row>
    <row r="78" spans="1:8" x14ac:dyDescent="0.25">
      <c r="A78" s="19" t="s">
        <v>105</v>
      </c>
      <c r="B78" s="19">
        <v>31111</v>
      </c>
      <c r="C78" s="20" t="s">
        <v>106</v>
      </c>
      <c r="D78" s="21"/>
      <c r="E78" s="21">
        <v>46045.62</v>
      </c>
      <c r="F78" s="21">
        <v>180660</v>
      </c>
      <c r="G78" s="21">
        <v>114650</v>
      </c>
      <c r="H78" s="21">
        <f t="shared" si="6"/>
        <v>-66010</v>
      </c>
    </row>
    <row r="79" spans="1:8" x14ac:dyDescent="0.25">
      <c r="A79" s="19" t="s">
        <v>107</v>
      </c>
      <c r="B79" s="19">
        <v>31131</v>
      </c>
      <c r="C79" s="20" t="s">
        <v>108</v>
      </c>
      <c r="D79" s="21"/>
      <c r="E79" s="21">
        <v>1137.57</v>
      </c>
      <c r="F79" s="21">
        <v>10000</v>
      </c>
      <c r="G79" s="21">
        <v>11600</v>
      </c>
      <c r="H79" s="21">
        <f t="shared" si="6"/>
        <v>1600</v>
      </c>
    </row>
    <row r="80" spans="1:8" ht="30" x14ac:dyDescent="0.25">
      <c r="A80" s="19" t="s">
        <v>109</v>
      </c>
      <c r="B80" s="19">
        <v>31141</v>
      </c>
      <c r="C80" s="39" t="s">
        <v>110</v>
      </c>
      <c r="D80" s="21"/>
      <c r="E80" s="21">
        <v>1143.25</v>
      </c>
      <c r="F80" s="21">
        <v>18000</v>
      </c>
      <c r="G80" s="21">
        <v>16800</v>
      </c>
      <c r="H80" s="21">
        <f t="shared" si="6"/>
        <v>-1200</v>
      </c>
    </row>
    <row r="81" spans="1:14" x14ac:dyDescent="0.25">
      <c r="A81" s="19" t="s">
        <v>111</v>
      </c>
      <c r="B81" s="19">
        <v>31212</v>
      </c>
      <c r="C81" s="20" t="s">
        <v>112</v>
      </c>
      <c r="D81" s="21"/>
      <c r="E81" s="21">
        <v>0</v>
      </c>
      <c r="F81" s="21">
        <v>4800</v>
      </c>
      <c r="G81" s="21">
        <v>10000</v>
      </c>
      <c r="H81" s="21">
        <f t="shared" si="6"/>
        <v>5200</v>
      </c>
    </row>
    <row r="82" spans="1:14" x14ac:dyDescent="0.25">
      <c r="A82" s="19" t="s">
        <v>113</v>
      </c>
      <c r="B82" s="19">
        <v>31216</v>
      </c>
      <c r="C82" s="20" t="s">
        <v>114</v>
      </c>
      <c r="D82" s="21"/>
      <c r="E82" s="21">
        <v>0</v>
      </c>
      <c r="F82" s="21">
        <v>3600</v>
      </c>
      <c r="G82" s="21">
        <v>3300</v>
      </c>
      <c r="H82" s="21">
        <f t="shared" si="6"/>
        <v>-300</v>
      </c>
    </row>
    <row r="83" spans="1:14" x14ac:dyDescent="0.25">
      <c r="A83" s="4" t="s">
        <v>115</v>
      </c>
      <c r="B83" s="22">
        <v>31219</v>
      </c>
      <c r="C83" s="4" t="s">
        <v>116</v>
      </c>
      <c r="D83" s="23">
        <v>0</v>
      </c>
      <c r="E83" s="23">
        <v>0</v>
      </c>
      <c r="F83" s="23">
        <v>16000</v>
      </c>
      <c r="G83" s="82">
        <v>700</v>
      </c>
      <c r="H83" s="21">
        <f t="shared" si="6"/>
        <v>-15300</v>
      </c>
    </row>
    <row r="84" spans="1:14" x14ac:dyDescent="0.25">
      <c r="A84" s="4" t="s">
        <v>117</v>
      </c>
      <c r="B84" s="22">
        <v>31321</v>
      </c>
      <c r="C84" s="4" t="s">
        <v>118</v>
      </c>
      <c r="D84" s="23">
        <v>0</v>
      </c>
      <c r="E84" s="23">
        <v>6825</v>
      </c>
      <c r="F84" s="23">
        <v>34755</v>
      </c>
      <c r="G84" s="82">
        <v>26510</v>
      </c>
      <c r="H84" s="21">
        <f t="shared" si="6"/>
        <v>-8245</v>
      </c>
    </row>
    <row r="85" spans="1:14" x14ac:dyDescent="0.25">
      <c r="A85" s="4" t="s">
        <v>119</v>
      </c>
      <c r="B85" s="22">
        <v>31332</v>
      </c>
      <c r="C85" s="4" t="s">
        <v>120</v>
      </c>
      <c r="D85" s="23">
        <v>0</v>
      </c>
      <c r="E85" s="23">
        <v>0</v>
      </c>
      <c r="F85" s="23">
        <v>0</v>
      </c>
      <c r="G85" s="82">
        <v>0</v>
      </c>
      <c r="H85" s="21">
        <f t="shared" si="6"/>
        <v>0</v>
      </c>
    </row>
    <row r="86" spans="1:14" x14ac:dyDescent="0.25">
      <c r="A86" s="4" t="s">
        <v>121</v>
      </c>
      <c r="B86" s="22">
        <v>32111</v>
      </c>
      <c r="C86" s="4" t="s">
        <v>122</v>
      </c>
      <c r="D86" s="23"/>
      <c r="E86" s="23">
        <v>0</v>
      </c>
      <c r="F86" s="23">
        <v>800</v>
      </c>
      <c r="G86" s="82">
        <v>3100</v>
      </c>
      <c r="H86" s="21">
        <f t="shared" si="6"/>
        <v>2300</v>
      </c>
    </row>
    <row r="87" spans="1:14" ht="30" x14ac:dyDescent="0.25">
      <c r="A87" s="4" t="s">
        <v>123</v>
      </c>
      <c r="B87" s="22">
        <v>32115</v>
      </c>
      <c r="C87" s="40" t="s">
        <v>124</v>
      </c>
      <c r="D87" s="23"/>
      <c r="E87" s="23">
        <v>40</v>
      </c>
      <c r="F87" s="23">
        <v>550</v>
      </c>
      <c r="G87" s="82">
        <v>3120</v>
      </c>
      <c r="H87" s="21">
        <f t="shared" si="6"/>
        <v>2570</v>
      </c>
    </row>
    <row r="88" spans="1:14" x14ac:dyDescent="0.25">
      <c r="A88" s="4" t="s">
        <v>125</v>
      </c>
      <c r="B88" s="22">
        <v>32119</v>
      </c>
      <c r="C88" s="4" t="s">
        <v>126</v>
      </c>
      <c r="D88" s="23">
        <v>8.16</v>
      </c>
      <c r="E88" s="23">
        <v>0</v>
      </c>
      <c r="F88" s="23">
        <v>520</v>
      </c>
      <c r="G88" s="82">
        <v>3000</v>
      </c>
      <c r="H88" s="21">
        <f t="shared" si="6"/>
        <v>2480</v>
      </c>
    </row>
    <row r="89" spans="1:14" x14ac:dyDescent="0.25">
      <c r="A89" s="4" t="s">
        <v>127</v>
      </c>
      <c r="B89" s="22">
        <v>32121</v>
      </c>
      <c r="C89" s="4" t="s">
        <v>128</v>
      </c>
      <c r="D89" s="23"/>
      <c r="E89" s="23">
        <v>1655</v>
      </c>
      <c r="F89" s="23">
        <v>9900</v>
      </c>
      <c r="G89" s="82">
        <v>3900</v>
      </c>
      <c r="H89" s="21">
        <f t="shared" si="6"/>
        <v>-6000</v>
      </c>
    </row>
    <row r="90" spans="1:14" x14ac:dyDescent="0.25">
      <c r="A90" s="4" t="s">
        <v>129</v>
      </c>
      <c r="B90" s="22">
        <v>32131</v>
      </c>
      <c r="C90" s="4" t="s">
        <v>130</v>
      </c>
      <c r="D90" s="23">
        <v>0</v>
      </c>
      <c r="E90" s="23">
        <v>500</v>
      </c>
      <c r="F90" s="23">
        <v>2300</v>
      </c>
      <c r="G90" s="82">
        <v>7800</v>
      </c>
      <c r="H90" s="21">
        <f t="shared" si="6"/>
        <v>5500</v>
      </c>
    </row>
    <row r="91" spans="1:14" x14ac:dyDescent="0.25">
      <c r="A91" s="4" t="s">
        <v>131</v>
      </c>
      <c r="B91" s="22">
        <v>32211</v>
      </c>
      <c r="C91" s="4" t="s">
        <v>29</v>
      </c>
      <c r="D91" s="23">
        <v>0</v>
      </c>
      <c r="E91" s="23">
        <v>350</v>
      </c>
      <c r="F91" s="23">
        <v>1800</v>
      </c>
      <c r="G91" s="82">
        <v>2500</v>
      </c>
      <c r="H91" s="21">
        <f t="shared" si="6"/>
        <v>700</v>
      </c>
      <c r="K91" s="98"/>
      <c r="L91" s="98"/>
      <c r="M91" s="98"/>
      <c r="N91" s="98"/>
    </row>
    <row r="92" spans="1:14" x14ac:dyDescent="0.25">
      <c r="A92" s="4" t="s">
        <v>132</v>
      </c>
      <c r="B92" s="22">
        <v>32219</v>
      </c>
      <c r="C92" s="4" t="s">
        <v>133</v>
      </c>
      <c r="D92" s="23">
        <v>4.8499999999999996</v>
      </c>
      <c r="E92" s="23">
        <v>100</v>
      </c>
      <c r="F92" s="23">
        <v>3000</v>
      </c>
      <c r="G92" s="82">
        <v>500</v>
      </c>
      <c r="H92" s="21">
        <f t="shared" si="6"/>
        <v>-2500</v>
      </c>
      <c r="K92" s="98"/>
      <c r="L92" s="98"/>
      <c r="M92" s="98"/>
      <c r="N92" s="98"/>
    </row>
    <row r="93" spans="1:14" ht="30" x14ac:dyDescent="0.25">
      <c r="A93" s="4" t="s">
        <v>134</v>
      </c>
      <c r="B93" s="22">
        <v>32224</v>
      </c>
      <c r="C93" s="40" t="s">
        <v>135</v>
      </c>
      <c r="D93" s="23"/>
      <c r="E93" s="23">
        <v>40729.56</v>
      </c>
      <c r="F93" s="23">
        <v>73000</v>
      </c>
      <c r="G93" s="82">
        <v>75070</v>
      </c>
      <c r="H93" s="21">
        <f t="shared" si="6"/>
        <v>2070</v>
      </c>
      <c r="K93" s="24"/>
      <c r="L93" s="24"/>
      <c r="M93" s="24"/>
      <c r="N93" s="24"/>
    </row>
    <row r="94" spans="1:14" x14ac:dyDescent="0.25">
      <c r="A94" s="4" t="s">
        <v>136</v>
      </c>
      <c r="B94" s="22">
        <v>32231</v>
      </c>
      <c r="C94" s="4" t="s">
        <v>137</v>
      </c>
      <c r="D94" s="23">
        <v>7489.9</v>
      </c>
      <c r="E94" s="23">
        <v>3000</v>
      </c>
      <c r="F94" s="23">
        <v>1100</v>
      </c>
      <c r="G94" s="82">
        <v>800</v>
      </c>
      <c r="H94" s="21">
        <f t="shared" si="6"/>
        <v>-300</v>
      </c>
      <c r="K94" s="24"/>
      <c r="L94" s="98"/>
      <c r="M94" s="98"/>
      <c r="N94" s="98"/>
    </row>
    <row r="95" spans="1:14" x14ac:dyDescent="0.25">
      <c r="A95" s="4" t="s">
        <v>138</v>
      </c>
      <c r="B95" s="22">
        <v>32233</v>
      </c>
      <c r="C95" s="4" t="s">
        <v>38</v>
      </c>
      <c r="D95" s="23">
        <v>1506.14</v>
      </c>
      <c r="E95" s="23">
        <v>1300</v>
      </c>
      <c r="F95" s="23">
        <v>1100</v>
      </c>
      <c r="G95" s="82">
        <v>600</v>
      </c>
      <c r="H95" s="21">
        <f t="shared" si="6"/>
        <v>-500</v>
      </c>
    </row>
    <row r="96" spans="1:14" x14ac:dyDescent="0.25">
      <c r="A96" s="4" t="s">
        <v>139</v>
      </c>
      <c r="B96" s="22">
        <v>32234</v>
      </c>
      <c r="C96" s="4" t="s">
        <v>140</v>
      </c>
      <c r="D96" s="23">
        <v>0</v>
      </c>
      <c r="E96" s="23">
        <v>50</v>
      </c>
      <c r="F96" s="23">
        <v>0</v>
      </c>
      <c r="G96" s="82">
        <v>400</v>
      </c>
      <c r="H96" s="21">
        <f t="shared" si="6"/>
        <v>400</v>
      </c>
    </row>
    <row r="97" spans="1:8" x14ac:dyDescent="0.25">
      <c r="A97" s="4" t="s">
        <v>141</v>
      </c>
      <c r="B97" s="22">
        <v>32242</v>
      </c>
      <c r="C97" s="4" t="s">
        <v>142</v>
      </c>
      <c r="D97" s="23"/>
      <c r="E97" s="23">
        <v>100</v>
      </c>
      <c r="F97" s="23">
        <v>0</v>
      </c>
      <c r="G97" s="82">
        <v>0</v>
      </c>
      <c r="H97" s="21">
        <f t="shared" si="6"/>
        <v>0</v>
      </c>
    </row>
    <row r="98" spans="1:8" x14ac:dyDescent="0.25">
      <c r="A98" s="4" t="s">
        <v>143</v>
      </c>
      <c r="B98" s="22">
        <v>32244</v>
      </c>
      <c r="C98" s="4" t="s">
        <v>144</v>
      </c>
      <c r="D98" s="23">
        <v>0</v>
      </c>
      <c r="E98" s="23">
        <v>0</v>
      </c>
      <c r="F98" s="23">
        <v>0</v>
      </c>
      <c r="G98" s="82">
        <v>0</v>
      </c>
      <c r="H98" s="21">
        <f t="shared" si="6"/>
        <v>0</v>
      </c>
    </row>
    <row r="99" spans="1:8" x14ac:dyDescent="0.25">
      <c r="A99" s="4" t="s">
        <v>145</v>
      </c>
      <c r="B99" s="22">
        <v>32251</v>
      </c>
      <c r="C99" s="4" t="s">
        <v>146</v>
      </c>
      <c r="D99" s="23">
        <v>3.12</v>
      </c>
      <c r="E99" s="23">
        <v>0</v>
      </c>
      <c r="F99" s="23">
        <v>1000</v>
      </c>
      <c r="G99" s="82">
        <v>15000</v>
      </c>
      <c r="H99" s="21">
        <f t="shared" si="6"/>
        <v>14000</v>
      </c>
    </row>
    <row r="100" spans="1:8" x14ac:dyDescent="0.25">
      <c r="A100" s="4" t="s">
        <v>147</v>
      </c>
      <c r="B100" s="22">
        <v>32271</v>
      </c>
      <c r="C100" s="4" t="s">
        <v>48</v>
      </c>
      <c r="D100" s="23"/>
      <c r="E100" s="23">
        <v>3200</v>
      </c>
      <c r="F100" s="23">
        <v>600</v>
      </c>
      <c r="G100" s="82">
        <v>2100</v>
      </c>
      <c r="H100" s="21">
        <f t="shared" si="6"/>
        <v>1500</v>
      </c>
    </row>
    <row r="101" spans="1:8" x14ac:dyDescent="0.25">
      <c r="A101" s="4" t="s">
        <v>148</v>
      </c>
      <c r="B101" s="22">
        <v>32311</v>
      </c>
      <c r="C101" s="4" t="s">
        <v>149</v>
      </c>
      <c r="D101" s="23">
        <v>164.66</v>
      </c>
      <c r="E101" s="23">
        <v>50</v>
      </c>
      <c r="F101" s="23">
        <v>100</v>
      </c>
      <c r="G101" s="82">
        <v>200</v>
      </c>
      <c r="H101" s="21">
        <f t="shared" si="6"/>
        <v>100</v>
      </c>
    </row>
    <row r="102" spans="1:8" x14ac:dyDescent="0.25">
      <c r="A102" s="4" t="s">
        <v>150</v>
      </c>
      <c r="B102" s="22">
        <v>32319</v>
      </c>
      <c r="C102" s="4" t="s">
        <v>151</v>
      </c>
      <c r="D102" s="23">
        <v>0</v>
      </c>
      <c r="E102" s="23">
        <v>500</v>
      </c>
      <c r="F102" s="23">
        <v>0</v>
      </c>
      <c r="G102" s="82">
        <v>0</v>
      </c>
      <c r="H102" s="21">
        <f t="shared" si="6"/>
        <v>0</v>
      </c>
    </row>
    <row r="103" spans="1:8" x14ac:dyDescent="0.25">
      <c r="A103" s="4" t="s">
        <v>152</v>
      </c>
      <c r="B103" s="22">
        <v>32322</v>
      </c>
      <c r="C103" s="4" t="s">
        <v>153</v>
      </c>
      <c r="D103" s="23"/>
      <c r="E103" s="23">
        <v>550</v>
      </c>
      <c r="F103" s="23">
        <v>800</v>
      </c>
      <c r="G103" s="82">
        <v>600</v>
      </c>
      <c r="H103" s="21">
        <f t="shared" si="6"/>
        <v>-200</v>
      </c>
    </row>
    <row r="104" spans="1:8" x14ac:dyDescent="0.25">
      <c r="A104" s="4" t="s">
        <v>154</v>
      </c>
      <c r="B104" s="22">
        <v>32339</v>
      </c>
      <c r="C104" s="4" t="s">
        <v>155</v>
      </c>
      <c r="D104" s="23"/>
      <c r="E104" s="23">
        <v>1000</v>
      </c>
      <c r="F104" s="23">
        <v>45100</v>
      </c>
      <c r="G104" s="82">
        <v>55100</v>
      </c>
      <c r="H104" s="21">
        <f t="shared" si="6"/>
        <v>10000</v>
      </c>
    </row>
    <row r="105" spans="1:8" x14ac:dyDescent="0.25">
      <c r="A105" s="4" t="s">
        <v>156</v>
      </c>
      <c r="B105" s="22">
        <v>32345</v>
      </c>
      <c r="C105" s="4" t="s">
        <v>64</v>
      </c>
      <c r="D105" s="23"/>
      <c r="E105" s="23">
        <v>0</v>
      </c>
      <c r="F105" s="23">
        <v>2000</v>
      </c>
      <c r="G105" s="82">
        <v>2000</v>
      </c>
      <c r="H105" s="21">
        <f t="shared" si="6"/>
        <v>0</v>
      </c>
    </row>
    <row r="106" spans="1:8" x14ac:dyDescent="0.25">
      <c r="A106" s="4" t="s">
        <v>157</v>
      </c>
      <c r="B106" s="22">
        <v>32349</v>
      </c>
      <c r="C106" s="4" t="s">
        <v>66</v>
      </c>
      <c r="D106" s="23">
        <v>881.54</v>
      </c>
      <c r="E106" s="23">
        <v>50</v>
      </c>
      <c r="F106" s="23">
        <v>50</v>
      </c>
      <c r="G106" s="82">
        <v>1300</v>
      </c>
      <c r="H106" s="21">
        <f t="shared" si="6"/>
        <v>1250</v>
      </c>
    </row>
    <row r="107" spans="1:8" x14ac:dyDescent="0.25">
      <c r="A107" s="4" t="s">
        <v>158</v>
      </c>
      <c r="B107" s="22">
        <v>32354</v>
      </c>
      <c r="C107" s="4" t="s">
        <v>159</v>
      </c>
      <c r="D107" s="23"/>
      <c r="E107" s="23">
        <v>0</v>
      </c>
      <c r="F107" s="23">
        <v>0</v>
      </c>
      <c r="G107" s="82">
        <v>3900</v>
      </c>
      <c r="H107" s="21">
        <f t="shared" si="6"/>
        <v>3900</v>
      </c>
    </row>
    <row r="108" spans="1:8" x14ac:dyDescent="0.25">
      <c r="A108" s="4" t="s">
        <v>160</v>
      </c>
      <c r="B108" s="22">
        <v>32372</v>
      </c>
      <c r="C108" s="4" t="s">
        <v>161</v>
      </c>
      <c r="D108" s="23"/>
      <c r="E108" s="23">
        <v>450</v>
      </c>
      <c r="F108" s="23">
        <v>2000</v>
      </c>
      <c r="G108" s="82">
        <v>900</v>
      </c>
      <c r="H108" s="21">
        <f t="shared" si="6"/>
        <v>-1100</v>
      </c>
    </row>
    <row r="109" spans="1:8" x14ac:dyDescent="0.25">
      <c r="A109" s="4" t="s">
        <v>162</v>
      </c>
      <c r="B109" s="22">
        <v>32373</v>
      </c>
      <c r="C109" s="4" t="s">
        <v>71</v>
      </c>
      <c r="D109" s="23"/>
      <c r="E109" s="23">
        <v>0</v>
      </c>
      <c r="F109" s="23">
        <v>0</v>
      </c>
      <c r="G109" s="82">
        <v>0</v>
      </c>
      <c r="H109" s="21">
        <f t="shared" si="6"/>
        <v>0</v>
      </c>
    </row>
    <row r="110" spans="1:8" x14ac:dyDescent="0.25">
      <c r="A110" s="4" t="s">
        <v>163</v>
      </c>
      <c r="B110" s="22">
        <v>32379</v>
      </c>
      <c r="C110" s="4" t="s">
        <v>73</v>
      </c>
      <c r="D110" s="23">
        <v>0</v>
      </c>
      <c r="E110" s="23">
        <v>0</v>
      </c>
      <c r="F110" s="23">
        <v>15000</v>
      </c>
      <c r="G110" s="82">
        <v>15000</v>
      </c>
      <c r="H110" s="21">
        <f t="shared" si="6"/>
        <v>0</v>
      </c>
    </row>
    <row r="111" spans="1:8" x14ac:dyDescent="0.25">
      <c r="A111" s="4" t="s">
        <v>164</v>
      </c>
      <c r="B111" s="22">
        <v>32389</v>
      </c>
      <c r="C111" s="4" t="s">
        <v>75</v>
      </c>
      <c r="D111" s="23">
        <v>10.210000000000001</v>
      </c>
      <c r="E111" s="23">
        <v>2000</v>
      </c>
      <c r="F111" s="23">
        <v>3600</v>
      </c>
      <c r="G111" s="82">
        <v>4500</v>
      </c>
      <c r="H111" s="21">
        <f t="shared" si="6"/>
        <v>900</v>
      </c>
    </row>
    <row r="112" spans="1:8" x14ac:dyDescent="0.25">
      <c r="A112" s="4" t="s">
        <v>165</v>
      </c>
      <c r="B112" s="22">
        <v>32391</v>
      </c>
      <c r="C112" s="4" t="s">
        <v>166</v>
      </c>
      <c r="D112" s="23">
        <v>0</v>
      </c>
      <c r="E112" s="23">
        <v>0</v>
      </c>
      <c r="F112" s="23">
        <v>200</v>
      </c>
      <c r="G112" s="82">
        <v>200</v>
      </c>
      <c r="H112" s="21">
        <f t="shared" si="6"/>
        <v>0</v>
      </c>
    </row>
    <row r="113" spans="1:8" x14ac:dyDescent="0.25">
      <c r="A113" s="4" t="s">
        <v>514</v>
      </c>
      <c r="B113" s="63">
        <v>32396</v>
      </c>
      <c r="C113" s="80" t="s">
        <v>503</v>
      </c>
      <c r="D113" s="66"/>
      <c r="E113" s="66"/>
      <c r="F113" s="66">
        <v>0</v>
      </c>
      <c r="G113" s="85">
        <v>3250</v>
      </c>
      <c r="H113" s="21">
        <f t="shared" si="6"/>
        <v>3250</v>
      </c>
    </row>
    <row r="114" spans="1:8" x14ac:dyDescent="0.25">
      <c r="A114" s="4" t="s">
        <v>167</v>
      </c>
      <c r="B114" s="22">
        <v>32399</v>
      </c>
      <c r="C114" s="4" t="s">
        <v>168</v>
      </c>
      <c r="D114" s="23">
        <v>0</v>
      </c>
      <c r="E114" s="23">
        <v>0</v>
      </c>
      <c r="F114" s="23">
        <v>0</v>
      </c>
      <c r="G114" s="82">
        <v>0</v>
      </c>
      <c r="H114" s="21">
        <f t="shared" si="6"/>
        <v>0</v>
      </c>
    </row>
    <row r="115" spans="1:8" x14ac:dyDescent="0.25">
      <c r="A115" s="4" t="s">
        <v>169</v>
      </c>
      <c r="B115" s="22">
        <v>32412</v>
      </c>
      <c r="C115" s="4" t="s">
        <v>170</v>
      </c>
      <c r="D115" s="23"/>
      <c r="E115" s="23">
        <v>2500</v>
      </c>
      <c r="F115" s="23">
        <v>50000</v>
      </c>
      <c r="G115" s="82">
        <v>16800</v>
      </c>
      <c r="H115" s="21">
        <f t="shared" si="6"/>
        <v>-33200</v>
      </c>
    </row>
    <row r="116" spans="1:8" x14ac:dyDescent="0.25">
      <c r="A116" s="4" t="s">
        <v>171</v>
      </c>
      <c r="B116" s="22">
        <v>32931</v>
      </c>
      <c r="C116" s="4" t="s">
        <v>172</v>
      </c>
      <c r="D116" s="23">
        <v>330.84</v>
      </c>
      <c r="E116" s="23">
        <v>600</v>
      </c>
      <c r="F116" s="23">
        <v>600</v>
      </c>
      <c r="G116" s="82">
        <v>700</v>
      </c>
      <c r="H116" s="21">
        <f t="shared" si="6"/>
        <v>100</v>
      </c>
    </row>
    <row r="117" spans="1:8" x14ac:dyDescent="0.25">
      <c r="A117" s="4" t="s">
        <v>173</v>
      </c>
      <c r="B117" s="22">
        <v>32941</v>
      </c>
      <c r="C117" s="4" t="s">
        <v>84</v>
      </c>
      <c r="D117" s="23">
        <v>0</v>
      </c>
      <c r="E117" s="23">
        <v>0</v>
      </c>
      <c r="F117" s="23">
        <v>0</v>
      </c>
      <c r="G117" s="82">
        <v>500</v>
      </c>
      <c r="H117" s="21">
        <f t="shared" si="6"/>
        <v>500</v>
      </c>
    </row>
    <row r="118" spans="1:8" x14ac:dyDescent="0.25">
      <c r="A118" s="4" t="s">
        <v>174</v>
      </c>
      <c r="B118" s="22">
        <v>32959</v>
      </c>
      <c r="C118" s="4" t="s">
        <v>175</v>
      </c>
      <c r="D118" s="23"/>
      <c r="E118" s="23">
        <v>1800</v>
      </c>
      <c r="F118" s="23">
        <v>0</v>
      </c>
      <c r="G118" s="82">
        <v>0</v>
      </c>
      <c r="H118" s="21">
        <f t="shared" si="6"/>
        <v>0</v>
      </c>
    </row>
    <row r="119" spans="1:8" x14ac:dyDescent="0.25">
      <c r="A119" s="4" t="s">
        <v>176</v>
      </c>
      <c r="B119" s="22">
        <v>32999</v>
      </c>
      <c r="C119" s="4" t="s">
        <v>177</v>
      </c>
      <c r="D119" s="23">
        <v>386.31</v>
      </c>
      <c r="E119" s="23">
        <v>3198.76</v>
      </c>
      <c r="F119" s="23">
        <v>5365</v>
      </c>
      <c r="G119" s="82">
        <v>1000</v>
      </c>
      <c r="H119" s="21">
        <f t="shared" si="6"/>
        <v>-4365</v>
      </c>
    </row>
    <row r="120" spans="1:8" x14ac:dyDescent="0.25">
      <c r="A120" s="25">
        <v>34</v>
      </c>
      <c r="B120" s="16" t="s">
        <v>3</v>
      </c>
      <c r="C120" s="25"/>
      <c r="D120" s="26">
        <f>SUM(D121)</f>
        <v>0</v>
      </c>
      <c r="E120" s="26">
        <f>SUM(E121)</f>
        <v>1500</v>
      </c>
      <c r="F120" s="26">
        <f>SUM(F121)</f>
        <v>100</v>
      </c>
      <c r="G120" s="18">
        <f>SUM(G121)</f>
        <v>100</v>
      </c>
      <c r="H120" s="18">
        <f t="shared" si="6"/>
        <v>0</v>
      </c>
    </row>
    <row r="121" spans="1:8" x14ac:dyDescent="0.25">
      <c r="A121" s="4" t="s">
        <v>178</v>
      </c>
      <c r="B121" s="22">
        <v>34349</v>
      </c>
      <c r="C121" s="4" t="s">
        <v>179</v>
      </c>
      <c r="D121" s="23">
        <v>0</v>
      </c>
      <c r="E121" s="23">
        <v>1500</v>
      </c>
      <c r="F121" s="23">
        <v>100</v>
      </c>
      <c r="G121" s="82">
        <v>100</v>
      </c>
      <c r="H121" s="21">
        <f t="shared" si="6"/>
        <v>0</v>
      </c>
    </row>
    <row r="122" spans="1:8" x14ac:dyDescent="0.25">
      <c r="A122" s="41">
        <v>38</v>
      </c>
      <c r="B122" s="42" t="s">
        <v>180</v>
      </c>
      <c r="C122" s="41"/>
      <c r="D122" s="43">
        <f>D123</f>
        <v>0</v>
      </c>
      <c r="E122" s="43">
        <f>E123</f>
        <v>1.24</v>
      </c>
      <c r="F122" s="43">
        <f>F123</f>
        <v>0</v>
      </c>
      <c r="G122" s="89">
        <f>G123</f>
        <v>0</v>
      </c>
      <c r="H122" s="21">
        <f t="shared" si="6"/>
        <v>0</v>
      </c>
    </row>
    <row r="123" spans="1:8" x14ac:dyDescent="0.25">
      <c r="A123" s="4" t="s">
        <v>181</v>
      </c>
      <c r="B123" s="22">
        <v>38129</v>
      </c>
      <c r="C123" s="4" t="s">
        <v>182</v>
      </c>
      <c r="D123" s="23"/>
      <c r="E123" s="23">
        <v>1.24</v>
      </c>
      <c r="F123" s="23">
        <v>0</v>
      </c>
      <c r="G123" s="82">
        <v>0</v>
      </c>
      <c r="H123" s="21">
        <f t="shared" si="6"/>
        <v>0</v>
      </c>
    </row>
    <row r="124" spans="1:8" x14ac:dyDescent="0.25">
      <c r="A124" s="27">
        <v>4</v>
      </c>
      <c r="B124" s="28" t="s">
        <v>94</v>
      </c>
      <c r="C124" s="27"/>
      <c r="D124" s="44">
        <f>SUM(D126:D128)</f>
        <v>0</v>
      </c>
      <c r="E124" s="44">
        <f>SUM(E125:E134)</f>
        <v>224</v>
      </c>
      <c r="F124" s="15">
        <f>SUM(F125:F129)</f>
        <v>600</v>
      </c>
      <c r="G124" s="15">
        <f>SUM(G125:G129)</f>
        <v>8500</v>
      </c>
      <c r="H124" s="15">
        <f t="shared" si="6"/>
        <v>7900</v>
      </c>
    </row>
    <row r="125" spans="1:8" x14ac:dyDescent="0.25">
      <c r="A125" s="20" t="s">
        <v>183</v>
      </c>
      <c r="B125" s="19">
        <v>42211</v>
      </c>
      <c r="C125" s="29" t="s">
        <v>95</v>
      </c>
      <c r="D125" s="45"/>
      <c r="E125" s="45">
        <v>224</v>
      </c>
      <c r="F125" s="45">
        <v>0</v>
      </c>
      <c r="G125" s="21">
        <v>500</v>
      </c>
      <c r="H125" s="21">
        <f t="shared" si="6"/>
        <v>500</v>
      </c>
    </row>
    <row r="126" spans="1:8" x14ac:dyDescent="0.25">
      <c r="A126" s="4" t="s">
        <v>184</v>
      </c>
      <c r="B126" s="22">
        <v>42273</v>
      </c>
      <c r="C126" s="30" t="s">
        <v>185</v>
      </c>
      <c r="D126" s="23">
        <v>0</v>
      </c>
      <c r="E126" s="23">
        <v>0</v>
      </c>
      <c r="F126" s="23">
        <v>600</v>
      </c>
      <c r="G126" s="82">
        <v>7000</v>
      </c>
      <c r="H126" s="21">
        <f t="shared" si="6"/>
        <v>6400</v>
      </c>
    </row>
    <row r="127" spans="1:8" x14ac:dyDescent="0.25">
      <c r="A127" s="4" t="s">
        <v>186</v>
      </c>
      <c r="B127" s="22">
        <v>42411</v>
      </c>
      <c r="C127" s="4" t="s">
        <v>187</v>
      </c>
      <c r="D127" s="23">
        <v>0</v>
      </c>
      <c r="E127" s="23">
        <v>0</v>
      </c>
      <c r="F127" s="23">
        <v>0</v>
      </c>
      <c r="G127" s="82">
        <v>1000</v>
      </c>
      <c r="H127" s="21">
        <f t="shared" si="6"/>
        <v>1000</v>
      </c>
    </row>
    <row r="128" spans="1:8" x14ac:dyDescent="0.25">
      <c r="A128" s="4" t="s">
        <v>188</v>
      </c>
      <c r="B128" s="22">
        <v>42123</v>
      </c>
      <c r="C128" s="4" t="s">
        <v>189</v>
      </c>
      <c r="D128" s="23"/>
      <c r="E128" s="23"/>
      <c r="F128" s="23">
        <v>0</v>
      </c>
      <c r="G128" s="82">
        <v>0</v>
      </c>
      <c r="H128" s="21">
        <f t="shared" si="6"/>
        <v>0</v>
      </c>
    </row>
    <row r="129" spans="1:10" x14ac:dyDescent="0.25">
      <c r="A129" s="4" t="s">
        <v>190</v>
      </c>
      <c r="B129" s="22">
        <v>92221</v>
      </c>
      <c r="C129" s="4" t="s">
        <v>191</v>
      </c>
      <c r="D129" s="23">
        <v>91.17</v>
      </c>
      <c r="E129" s="23">
        <v>0</v>
      </c>
      <c r="F129" s="23">
        <v>0</v>
      </c>
      <c r="G129" s="82">
        <v>0</v>
      </c>
      <c r="H129" s="21">
        <f t="shared" si="6"/>
        <v>0</v>
      </c>
    </row>
    <row r="130" spans="1:10" x14ac:dyDescent="0.25">
      <c r="A130" s="74"/>
      <c r="B130" s="79" t="s">
        <v>508</v>
      </c>
      <c r="C130" s="74"/>
      <c r="D130" s="75"/>
      <c r="E130" s="75"/>
      <c r="F130" s="76">
        <f>SUM(F131:F133)</f>
        <v>489000</v>
      </c>
      <c r="G130" s="76">
        <f>SUM(G131:G133)</f>
        <v>416000</v>
      </c>
      <c r="H130" s="76">
        <f t="shared" si="6"/>
        <v>-73000</v>
      </c>
    </row>
    <row r="131" spans="1:10" x14ac:dyDescent="0.25">
      <c r="A131" s="4" t="s">
        <v>505</v>
      </c>
      <c r="B131" s="22">
        <v>92211</v>
      </c>
      <c r="C131" s="4" t="s">
        <v>506</v>
      </c>
      <c r="D131" s="23"/>
      <c r="E131" s="23"/>
      <c r="F131" s="23"/>
      <c r="G131" s="82">
        <v>18808.7</v>
      </c>
      <c r="H131" s="21">
        <f t="shared" si="6"/>
        <v>18808.7</v>
      </c>
    </row>
    <row r="132" spans="1:10" x14ac:dyDescent="0.25">
      <c r="A132" s="4" t="s">
        <v>507</v>
      </c>
      <c r="B132" s="22">
        <v>66151</v>
      </c>
      <c r="C132" s="4" t="s">
        <v>511</v>
      </c>
      <c r="D132" s="23"/>
      <c r="E132" s="23"/>
      <c r="F132" s="23">
        <v>489000</v>
      </c>
      <c r="G132" s="82">
        <v>397191.3</v>
      </c>
      <c r="H132" s="21">
        <f t="shared" si="6"/>
        <v>-91808.700000000012</v>
      </c>
    </row>
    <row r="133" spans="1:10" x14ac:dyDescent="0.25">
      <c r="A133" s="4" t="s">
        <v>509</v>
      </c>
      <c r="B133" s="22">
        <v>65269</v>
      </c>
      <c r="C133" s="4" t="s">
        <v>510</v>
      </c>
      <c r="D133" s="23"/>
      <c r="E133" s="23"/>
      <c r="F133" s="23">
        <v>0</v>
      </c>
      <c r="G133" s="82">
        <v>0</v>
      </c>
      <c r="H133" s="21">
        <f t="shared" si="6"/>
        <v>0</v>
      </c>
    </row>
    <row r="134" spans="1:10" x14ac:dyDescent="0.25">
      <c r="A134" s="4"/>
      <c r="B134" s="22"/>
      <c r="C134" s="4"/>
      <c r="D134" s="23"/>
      <c r="E134" s="23"/>
      <c r="F134" s="23"/>
      <c r="G134" s="23"/>
      <c r="H134" s="21">
        <f t="shared" si="6"/>
        <v>0</v>
      </c>
    </row>
    <row r="135" spans="1:10" x14ac:dyDescent="0.25">
      <c r="A135" s="99" t="s">
        <v>6</v>
      </c>
      <c r="B135" s="100"/>
      <c r="C135" s="2"/>
      <c r="D135" s="23"/>
      <c r="E135" s="23"/>
      <c r="F135" s="23"/>
      <c r="G135" s="23"/>
      <c r="H135" s="21">
        <f t="shared" si="6"/>
        <v>0</v>
      </c>
    </row>
    <row r="136" spans="1:10" x14ac:dyDescent="0.25">
      <c r="A136" s="4"/>
      <c r="B136" s="5" t="s">
        <v>99</v>
      </c>
      <c r="C136" s="33" t="s">
        <v>100</v>
      </c>
      <c r="D136" s="23"/>
      <c r="E136" s="23"/>
      <c r="F136" s="23"/>
      <c r="G136" s="23"/>
      <c r="H136" s="21">
        <f t="shared" si="6"/>
        <v>0</v>
      </c>
    </row>
    <row r="137" spans="1:10" x14ac:dyDescent="0.25">
      <c r="A137" s="4"/>
      <c r="B137" s="5" t="s">
        <v>101</v>
      </c>
      <c r="C137" s="33" t="s">
        <v>102</v>
      </c>
      <c r="D137" s="2" t="s">
        <v>14</v>
      </c>
      <c r="E137" s="2" t="s">
        <v>14</v>
      </c>
      <c r="F137" s="2" t="s">
        <v>14</v>
      </c>
      <c r="G137" s="2"/>
      <c r="H137" s="96"/>
    </row>
    <row r="138" spans="1:10" x14ac:dyDescent="0.25">
      <c r="A138" s="4"/>
      <c r="B138" s="7" t="s">
        <v>192</v>
      </c>
      <c r="C138" s="8" t="s">
        <v>193</v>
      </c>
      <c r="D138" s="3" t="s">
        <v>7</v>
      </c>
      <c r="E138" s="3" t="s">
        <v>8</v>
      </c>
      <c r="F138" s="3" t="s">
        <v>476</v>
      </c>
      <c r="G138" s="3" t="s">
        <v>475</v>
      </c>
      <c r="H138" s="96"/>
    </row>
    <row r="139" spans="1:10" x14ac:dyDescent="0.25">
      <c r="A139" s="10" t="s">
        <v>5</v>
      </c>
      <c r="B139" s="11" t="s">
        <v>17</v>
      </c>
      <c r="C139" s="12"/>
      <c r="D139" s="46">
        <f>SUM(D140+D152)</f>
        <v>16</v>
      </c>
      <c r="E139" s="46">
        <f>SUM(E140+E152)</f>
        <v>5600</v>
      </c>
      <c r="F139" s="46">
        <f>SUM(F140+F152)</f>
        <v>5800</v>
      </c>
      <c r="G139" s="13">
        <f>SUM(G140+G152)</f>
        <v>10000</v>
      </c>
      <c r="H139" s="13">
        <f t="shared" si="6"/>
        <v>4200</v>
      </c>
      <c r="I139" s="73"/>
      <c r="J139" s="73"/>
    </row>
    <row r="140" spans="1:10" x14ac:dyDescent="0.25">
      <c r="A140" s="14">
        <v>3</v>
      </c>
      <c r="B140" s="14" t="s">
        <v>0</v>
      </c>
      <c r="C140" s="14"/>
      <c r="D140" s="44">
        <f>SUM(D142+D150)</f>
        <v>16</v>
      </c>
      <c r="E140" s="44">
        <f>SUM(E142+E150)</f>
        <v>4000</v>
      </c>
      <c r="F140" s="44">
        <f>SUM(F142+F150)</f>
        <v>4600</v>
      </c>
      <c r="G140" s="15">
        <f>SUM(G142+G150)</f>
        <v>8500</v>
      </c>
      <c r="H140" s="15">
        <f t="shared" si="6"/>
        <v>3900</v>
      </c>
    </row>
    <row r="141" spans="1:10" x14ac:dyDescent="0.25">
      <c r="A141" s="37">
        <v>31</v>
      </c>
      <c r="B141" s="37" t="s">
        <v>1</v>
      </c>
      <c r="C141" s="37"/>
      <c r="D141" s="47"/>
      <c r="E141" s="47"/>
      <c r="F141" s="47"/>
      <c r="G141" s="81"/>
      <c r="H141" s="81">
        <f t="shared" ref="H141:H204" si="7">G141-F141</f>
        <v>0</v>
      </c>
    </row>
    <row r="142" spans="1:10" x14ac:dyDescent="0.25">
      <c r="A142" s="16">
        <v>32</v>
      </c>
      <c r="B142" s="16" t="s">
        <v>2</v>
      </c>
      <c r="C142" s="17"/>
      <c r="D142" s="26">
        <f>SUM(D143:D149)</f>
        <v>16</v>
      </c>
      <c r="E142" s="26">
        <f>SUM(E143:E149)</f>
        <v>4000</v>
      </c>
      <c r="F142" s="26">
        <f>SUM(F143:F149)</f>
        <v>4600</v>
      </c>
      <c r="G142" s="18">
        <f>SUM(G143:G149)</f>
        <v>8500</v>
      </c>
      <c r="H142" s="18">
        <f t="shared" si="7"/>
        <v>3900</v>
      </c>
    </row>
    <row r="143" spans="1:10" x14ac:dyDescent="0.25">
      <c r="A143" s="4" t="s">
        <v>194</v>
      </c>
      <c r="B143" s="22">
        <v>32211</v>
      </c>
      <c r="C143" s="4" t="s">
        <v>29</v>
      </c>
      <c r="D143" s="23">
        <v>0</v>
      </c>
      <c r="E143" s="23">
        <v>1200</v>
      </c>
      <c r="F143" s="23">
        <v>1500</v>
      </c>
      <c r="G143" s="82">
        <v>2500</v>
      </c>
      <c r="H143" s="21">
        <f t="shared" si="7"/>
        <v>1000</v>
      </c>
    </row>
    <row r="144" spans="1:10" x14ac:dyDescent="0.25">
      <c r="A144" s="4" t="s">
        <v>195</v>
      </c>
      <c r="B144" s="22">
        <v>32219</v>
      </c>
      <c r="C144" s="4" t="s">
        <v>196</v>
      </c>
      <c r="D144" s="23">
        <v>0</v>
      </c>
      <c r="E144" s="23">
        <v>1200</v>
      </c>
      <c r="F144" s="23">
        <v>1700</v>
      </c>
      <c r="G144" s="82">
        <v>3800</v>
      </c>
      <c r="H144" s="21">
        <f t="shared" si="7"/>
        <v>2100</v>
      </c>
    </row>
    <row r="145" spans="1:8" x14ac:dyDescent="0.25">
      <c r="A145" s="4" t="s">
        <v>197</v>
      </c>
      <c r="B145" s="22">
        <v>32311</v>
      </c>
      <c r="C145" s="4" t="s">
        <v>149</v>
      </c>
      <c r="D145" s="23">
        <v>0</v>
      </c>
      <c r="E145" s="23">
        <v>50</v>
      </c>
      <c r="F145" s="23">
        <v>50</v>
      </c>
      <c r="G145" s="82">
        <v>100</v>
      </c>
      <c r="H145" s="21">
        <f t="shared" si="7"/>
        <v>50</v>
      </c>
    </row>
    <row r="146" spans="1:8" x14ac:dyDescent="0.25">
      <c r="A146" s="4" t="s">
        <v>198</v>
      </c>
      <c r="B146" s="22">
        <v>32313</v>
      </c>
      <c r="C146" s="4" t="s">
        <v>199</v>
      </c>
      <c r="D146" s="23">
        <v>0</v>
      </c>
      <c r="E146" s="23">
        <v>50</v>
      </c>
      <c r="F146" s="23">
        <v>50</v>
      </c>
      <c r="G146" s="82">
        <v>100</v>
      </c>
      <c r="H146" s="21">
        <f t="shared" si="7"/>
        <v>50</v>
      </c>
    </row>
    <row r="147" spans="1:8" x14ac:dyDescent="0.25">
      <c r="A147" s="4" t="s">
        <v>200</v>
      </c>
      <c r="B147" s="22">
        <v>32329</v>
      </c>
      <c r="C147" s="4" t="s">
        <v>201</v>
      </c>
      <c r="D147" s="23">
        <v>0</v>
      </c>
      <c r="E147" s="23">
        <v>500</v>
      </c>
      <c r="F147" s="23">
        <v>500</v>
      </c>
      <c r="G147" s="82">
        <v>1000</v>
      </c>
      <c r="H147" s="21">
        <f t="shared" si="7"/>
        <v>500</v>
      </c>
    </row>
    <row r="148" spans="1:8" x14ac:dyDescent="0.25">
      <c r="A148" s="4" t="s">
        <v>202</v>
      </c>
      <c r="B148" s="22">
        <v>32359</v>
      </c>
      <c r="C148" s="4" t="s">
        <v>203</v>
      </c>
      <c r="D148" s="23">
        <v>0</v>
      </c>
      <c r="E148" s="23">
        <v>0</v>
      </c>
      <c r="F148" s="23">
        <v>0</v>
      </c>
      <c r="G148" s="82">
        <v>0</v>
      </c>
      <c r="H148" s="21">
        <f t="shared" si="7"/>
        <v>0</v>
      </c>
    </row>
    <row r="149" spans="1:8" x14ac:dyDescent="0.25">
      <c r="A149" s="4" t="s">
        <v>204</v>
      </c>
      <c r="B149" s="22">
        <v>32999</v>
      </c>
      <c r="C149" s="4" t="s">
        <v>177</v>
      </c>
      <c r="D149" s="23">
        <v>16</v>
      </c>
      <c r="E149" s="23">
        <v>1000</v>
      </c>
      <c r="F149" s="23">
        <v>800</v>
      </c>
      <c r="G149" s="82">
        <v>1000</v>
      </c>
      <c r="H149" s="21">
        <f t="shared" si="7"/>
        <v>200</v>
      </c>
    </row>
    <row r="150" spans="1:8" x14ac:dyDescent="0.25">
      <c r="A150" s="25">
        <v>34</v>
      </c>
      <c r="B150" s="16" t="s">
        <v>3</v>
      </c>
      <c r="C150" s="25"/>
      <c r="D150" s="26">
        <f>D151</f>
        <v>0</v>
      </c>
      <c r="E150" s="26">
        <f>E151</f>
        <v>0</v>
      </c>
      <c r="F150" s="26">
        <f>F151</f>
        <v>0</v>
      </c>
      <c r="G150" s="18">
        <f>G151</f>
        <v>0</v>
      </c>
      <c r="H150" s="18">
        <f t="shared" si="7"/>
        <v>0</v>
      </c>
    </row>
    <row r="151" spans="1:8" x14ac:dyDescent="0.25">
      <c r="A151" s="4"/>
      <c r="B151" s="22">
        <v>34311</v>
      </c>
      <c r="C151" s="4" t="s">
        <v>91</v>
      </c>
      <c r="D151" s="23">
        <v>0</v>
      </c>
      <c r="E151" s="45">
        <v>0</v>
      </c>
      <c r="F151" s="45">
        <v>0</v>
      </c>
      <c r="G151" s="21">
        <v>0</v>
      </c>
      <c r="H151" s="21">
        <f t="shared" si="7"/>
        <v>0</v>
      </c>
    </row>
    <row r="152" spans="1:8" x14ac:dyDescent="0.25">
      <c r="A152" s="27">
        <v>4</v>
      </c>
      <c r="B152" s="28" t="s">
        <v>94</v>
      </c>
      <c r="C152" s="27"/>
      <c r="D152" s="44">
        <f>SUM(D153:D154)</f>
        <v>0</v>
      </c>
      <c r="E152" s="44">
        <f>SUM(E153:E154)</f>
        <v>1600</v>
      </c>
      <c r="F152" s="44">
        <f>SUM(F153:F154)</f>
        <v>1200</v>
      </c>
      <c r="G152" s="15">
        <f>SUM(G153:G154)</f>
        <v>1500</v>
      </c>
      <c r="H152" s="15">
        <f t="shared" si="7"/>
        <v>300</v>
      </c>
    </row>
    <row r="153" spans="1:8" x14ac:dyDescent="0.25">
      <c r="A153" s="4" t="s">
        <v>205</v>
      </c>
      <c r="B153" s="22">
        <v>42273</v>
      </c>
      <c r="C153" s="30" t="s">
        <v>98</v>
      </c>
      <c r="D153" s="23">
        <v>0</v>
      </c>
      <c r="E153" s="45">
        <v>1600</v>
      </c>
      <c r="F153" s="45">
        <v>1200</v>
      </c>
      <c r="G153" s="21">
        <v>1500</v>
      </c>
      <c r="H153" s="21">
        <f t="shared" si="7"/>
        <v>300</v>
      </c>
    </row>
    <row r="154" spans="1:8" x14ac:dyDescent="0.25">
      <c r="A154" s="4" t="s">
        <v>206</v>
      </c>
      <c r="B154" s="22">
        <v>92221</v>
      </c>
      <c r="C154" s="4" t="s">
        <v>191</v>
      </c>
      <c r="D154" s="23">
        <v>0</v>
      </c>
      <c r="E154" s="45">
        <v>0</v>
      </c>
      <c r="F154" s="45">
        <v>0</v>
      </c>
      <c r="G154" s="21">
        <v>0</v>
      </c>
      <c r="H154" s="21">
        <f t="shared" si="7"/>
        <v>0</v>
      </c>
    </row>
    <row r="155" spans="1:8" x14ac:dyDescent="0.25">
      <c r="A155" s="74"/>
      <c r="B155" s="79" t="s">
        <v>508</v>
      </c>
      <c r="C155" s="74"/>
      <c r="D155" s="75"/>
      <c r="E155" s="75"/>
      <c r="F155" s="76">
        <f>SUM(F156:F157)</f>
        <v>5800</v>
      </c>
      <c r="G155" s="76">
        <f>SUM(G156:G157)</f>
        <v>10000</v>
      </c>
      <c r="H155" s="76">
        <f t="shared" si="7"/>
        <v>4200</v>
      </c>
    </row>
    <row r="156" spans="1:8" x14ac:dyDescent="0.25">
      <c r="A156" s="4" t="s">
        <v>512</v>
      </c>
      <c r="B156" s="22">
        <v>92211</v>
      </c>
      <c r="C156" s="4" t="s">
        <v>506</v>
      </c>
      <c r="D156" s="23"/>
      <c r="E156" s="23"/>
      <c r="F156" s="23"/>
      <c r="G156" s="82">
        <v>4491.7</v>
      </c>
      <c r="H156" s="21">
        <f t="shared" si="7"/>
        <v>4491.7</v>
      </c>
    </row>
    <row r="157" spans="1:8" x14ac:dyDescent="0.25">
      <c r="A157" s="4" t="s">
        <v>513</v>
      </c>
      <c r="B157" s="22">
        <v>65269</v>
      </c>
      <c r="C157" s="4" t="s">
        <v>510</v>
      </c>
      <c r="D157" s="23"/>
      <c r="E157" s="23"/>
      <c r="F157" s="23">
        <v>5800</v>
      </c>
      <c r="G157" s="82">
        <v>5508.3</v>
      </c>
      <c r="H157" s="21">
        <f t="shared" si="7"/>
        <v>-291.69999999999982</v>
      </c>
    </row>
    <row r="158" spans="1:8" x14ac:dyDescent="0.25">
      <c r="B158" s="78"/>
      <c r="D158" s="32"/>
      <c r="E158" s="32"/>
      <c r="F158" s="32"/>
      <c r="G158" s="83"/>
      <c r="H158" s="21"/>
    </row>
    <row r="159" spans="1:8" x14ac:dyDescent="0.25">
      <c r="A159" s="99" t="s">
        <v>6</v>
      </c>
      <c r="B159" s="100"/>
      <c r="C159" s="2"/>
      <c r="D159" s="23"/>
      <c r="E159" s="23"/>
      <c r="F159" s="23"/>
      <c r="G159" s="82"/>
      <c r="H159" s="21"/>
    </row>
    <row r="160" spans="1:8" x14ac:dyDescent="0.25">
      <c r="A160" s="4"/>
      <c r="B160" s="5" t="s">
        <v>99</v>
      </c>
      <c r="C160" s="33" t="s">
        <v>207</v>
      </c>
      <c r="D160" s="23"/>
      <c r="E160" s="23"/>
      <c r="F160" s="23"/>
      <c r="G160" s="82"/>
      <c r="H160" s="21"/>
    </row>
    <row r="161" spans="1:8" x14ac:dyDescent="0.25">
      <c r="A161" s="4"/>
      <c r="B161" s="5" t="s">
        <v>101</v>
      </c>
      <c r="C161" s="33" t="s">
        <v>208</v>
      </c>
      <c r="D161" s="2" t="s">
        <v>14</v>
      </c>
      <c r="E161" s="2" t="s">
        <v>14</v>
      </c>
      <c r="F161" s="2" t="s">
        <v>14</v>
      </c>
      <c r="G161" s="2"/>
      <c r="H161" s="96"/>
    </row>
    <row r="162" spans="1:8" x14ac:dyDescent="0.25">
      <c r="A162" s="4"/>
      <c r="B162" s="7" t="s">
        <v>209</v>
      </c>
      <c r="C162" s="8" t="s">
        <v>210</v>
      </c>
      <c r="D162" s="3" t="s">
        <v>7</v>
      </c>
      <c r="E162" s="3" t="s">
        <v>8</v>
      </c>
      <c r="F162" s="3" t="s">
        <v>476</v>
      </c>
      <c r="G162" s="3" t="s">
        <v>475</v>
      </c>
      <c r="H162" s="96"/>
    </row>
    <row r="163" spans="1:8" x14ac:dyDescent="0.25">
      <c r="A163" s="10" t="s">
        <v>5</v>
      </c>
      <c r="B163" s="11" t="s">
        <v>17</v>
      </c>
      <c r="C163" s="12"/>
      <c r="D163" s="46">
        <f>SUM(D164+D210)</f>
        <v>4021433.84</v>
      </c>
      <c r="E163" s="46">
        <f>SUM(E164+E210)</f>
        <v>2939435.0999999996</v>
      </c>
      <c r="F163" s="46">
        <f>SUM(F164+F210)</f>
        <v>2300300</v>
      </c>
      <c r="G163" s="13">
        <f>SUM(G164+G210)</f>
        <v>2618656</v>
      </c>
      <c r="H163" s="13">
        <f t="shared" si="7"/>
        <v>318356</v>
      </c>
    </row>
    <row r="164" spans="1:8" x14ac:dyDescent="0.25">
      <c r="A164" s="14">
        <v>3</v>
      </c>
      <c r="B164" s="14" t="s">
        <v>0</v>
      </c>
      <c r="C164" s="14"/>
      <c r="D164" s="44">
        <f>SUM(D165+D166)</f>
        <v>1841571.92</v>
      </c>
      <c r="E164" s="44">
        <f>SUM(E165+E166+E204+E208)</f>
        <v>2497345.1399999997</v>
      </c>
      <c r="F164" s="44">
        <f>SUM(F165+F166+F204+F208)</f>
        <v>2299000</v>
      </c>
      <c r="G164" s="15">
        <f>SUM(G165+G166+G204+G208)</f>
        <v>2617856</v>
      </c>
      <c r="H164" s="15">
        <f t="shared" si="7"/>
        <v>318856</v>
      </c>
    </row>
    <row r="165" spans="1:8" x14ac:dyDescent="0.25">
      <c r="A165" s="36">
        <v>31</v>
      </c>
      <c r="B165" s="36" t="s">
        <v>1</v>
      </c>
      <c r="C165" s="37"/>
      <c r="D165" s="47">
        <f>SUM(D167:D180)</f>
        <v>1625230.8</v>
      </c>
      <c r="E165" s="47">
        <f>SUM(E167:E180)</f>
        <v>2409721.0999999996</v>
      </c>
      <c r="F165" s="47">
        <f>SUM(F167:F180)</f>
        <v>2299000</v>
      </c>
      <c r="G165" s="81">
        <f>SUM(G167:G180)</f>
        <v>2616000</v>
      </c>
      <c r="H165" s="81">
        <f t="shared" si="7"/>
        <v>317000</v>
      </c>
    </row>
    <row r="166" spans="1:8" x14ac:dyDescent="0.25">
      <c r="A166" s="16">
        <v>32</v>
      </c>
      <c r="B166" s="16" t="s">
        <v>2</v>
      </c>
      <c r="C166" s="17"/>
      <c r="D166" s="26">
        <f>SUM(D181:D203)</f>
        <v>216341.12</v>
      </c>
      <c r="E166" s="26">
        <f>SUM(E181:E203)</f>
        <v>86868.279999999984</v>
      </c>
      <c r="F166" s="26">
        <f>SUM(F181:F203)</f>
        <v>0</v>
      </c>
      <c r="G166" s="18">
        <f>SUM(G181:G203)</f>
        <v>1856</v>
      </c>
      <c r="H166" s="18">
        <f t="shared" si="7"/>
        <v>1856</v>
      </c>
    </row>
    <row r="167" spans="1:8" x14ac:dyDescent="0.25">
      <c r="A167" s="4" t="s">
        <v>211</v>
      </c>
      <c r="B167" s="19">
        <v>31111</v>
      </c>
      <c r="C167" s="48" t="s">
        <v>212</v>
      </c>
      <c r="D167" s="23">
        <v>1075048.8400000001</v>
      </c>
      <c r="E167" s="23">
        <v>1900000</v>
      </c>
      <c r="F167" s="23">
        <v>1800000</v>
      </c>
      <c r="G167" s="82">
        <v>2050000</v>
      </c>
      <c r="H167" s="21">
        <f t="shared" si="7"/>
        <v>250000</v>
      </c>
    </row>
    <row r="168" spans="1:8" x14ac:dyDescent="0.25">
      <c r="A168" s="4" t="s">
        <v>213</v>
      </c>
      <c r="B168" s="19">
        <v>31113</v>
      </c>
      <c r="C168" s="48" t="s">
        <v>214</v>
      </c>
      <c r="D168" s="23"/>
      <c r="E168" s="23">
        <v>1000</v>
      </c>
      <c r="F168" s="23">
        <v>0</v>
      </c>
      <c r="G168" s="82">
        <v>0</v>
      </c>
      <c r="H168" s="21">
        <f t="shared" si="7"/>
        <v>0</v>
      </c>
    </row>
    <row r="169" spans="1:8" x14ac:dyDescent="0.25">
      <c r="A169" s="4" t="s">
        <v>215</v>
      </c>
      <c r="B169" s="19">
        <v>31131</v>
      </c>
      <c r="C169" s="48" t="s">
        <v>216</v>
      </c>
      <c r="D169" s="23"/>
      <c r="E169" s="23">
        <v>83500</v>
      </c>
      <c r="F169" s="23">
        <v>80000</v>
      </c>
      <c r="G169" s="82">
        <v>90000</v>
      </c>
      <c r="H169" s="21">
        <f t="shared" si="7"/>
        <v>10000</v>
      </c>
    </row>
    <row r="170" spans="1:8" ht="30" x14ac:dyDescent="0.25">
      <c r="A170" s="4" t="s">
        <v>217</v>
      </c>
      <c r="B170" s="19">
        <v>31141</v>
      </c>
      <c r="C170" s="49" t="s">
        <v>218</v>
      </c>
      <c r="D170" s="23"/>
      <c r="E170" s="23">
        <v>43500</v>
      </c>
      <c r="F170" s="23">
        <v>40000</v>
      </c>
      <c r="G170" s="82">
        <v>45000</v>
      </c>
      <c r="H170" s="21">
        <f t="shared" si="7"/>
        <v>5000</v>
      </c>
    </row>
    <row r="171" spans="1:8" x14ac:dyDescent="0.25">
      <c r="A171" s="4" t="s">
        <v>219</v>
      </c>
      <c r="B171" s="19">
        <v>31212</v>
      </c>
      <c r="C171" s="48" t="s">
        <v>220</v>
      </c>
      <c r="D171" s="23"/>
      <c r="E171" s="23">
        <v>33000</v>
      </c>
      <c r="F171" s="23">
        <v>30000</v>
      </c>
      <c r="G171" s="82">
        <v>30000</v>
      </c>
      <c r="H171" s="21">
        <f t="shared" si="7"/>
        <v>0</v>
      </c>
    </row>
    <row r="172" spans="1:8" x14ac:dyDescent="0.25">
      <c r="A172" s="4" t="s">
        <v>221</v>
      </c>
      <c r="B172" s="19">
        <v>31213</v>
      </c>
      <c r="C172" s="48" t="s">
        <v>222</v>
      </c>
      <c r="D172" s="23"/>
      <c r="E172" s="23">
        <v>500</v>
      </c>
      <c r="F172" s="23">
        <v>1000</v>
      </c>
      <c r="G172" s="82">
        <v>5000</v>
      </c>
      <c r="H172" s="21">
        <f t="shared" si="7"/>
        <v>4000</v>
      </c>
    </row>
    <row r="173" spans="1:8" x14ac:dyDescent="0.25">
      <c r="A173" s="4" t="s">
        <v>223</v>
      </c>
      <c r="B173" s="19">
        <v>31214</v>
      </c>
      <c r="C173" s="48" t="s">
        <v>224</v>
      </c>
      <c r="D173" s="23"/>
      <c r="E173" s="23">
        <v>5000</v>
      </c>
      <c r="F173" s="23">
        <v>5000</v>
      </c>
      <c r="G173" s="82">
        <v>5000</v>
      </c>
      <c r="H173" s="21">
        <f t="shared" si="7"/>
        <v>0</v>
      </c>
    </row>
    <row r="174" spans="1:8" ht="30" x14ac:dyDescent="0.25">
      <c r="A174" s="4" t="s">
        <v>225</v>
      </c>
      <c r="B174" s="19">
        <v>31215</v>
      </c>
      <c r="C174" s="49" t="s">
        <v>226</v>
      </c>
      <c r="D174" s="23"/>
      <c r="E174" s="23">
        <v>3500</v>
      </c>
      <c r="F174" s="23">
        <v>3500</v>
      </c>
      <c r="G174" s="82">
        <v>3500</v>
      </c>
      <c r="H174" s="21">
        <f t="shared" si="7"/>
        <v>0</v>
      </c>
    </row>
    <row r="175" spans="1:8" x14ac:dyDescent="0.25">
      <c r="A175" s="4" t="s">
        <v>227</v>
      </c>
      <c r="B175" s="19">
        <v>31216</v>
      </c>
      <c r="C175" s="48" t="s">
        <v>228</v>
      </c>
      <c r="D175" s="23"/>
      <c r="E175" s="23">
        <v>25700</v>
      </c>
      <c r="F175" s="23">
        <v>22500</v>
      </c>
      <c r="G175" s="82">
        <v>22500</v>
      </c>
      <c r="H175" s="21">
        <f t="shared" si="7"/>
        <v>0</v>
      </c>
    </row>
    <row r="176" spans="1:8" x14ac:dyDescent="0.25">
      <c r="A176" s="4" t="s">
        <v>229</v>
      </c>
      <c r="B176" s="19">
        <v>31219</v>
      </c>
      <c r="C176" s="48" t="s">
        <v>230</v>
      </c>
      <c r="D176" s="23">
        <v>62810.26</v>
      </c>
      <c r="E176" s="23">
        <v>0</v>
      </c>
      <c r="F176" s="23">
        <v>0</v>
      </c>
      <c r="G176" s="82">
        <v>0</v>
      </c>
      <c r="H176" s="21">
        <f t="shared" si="7"/>
        <v>0</v>
      </c>
    </row>
    <row r="177" spans="1:9" x14ac:dyDescent="0.25">
      <c r="A177" s="4" t="s">
        <v>231</v>
      </c>
      <c r="B177" s="19">
        <v>31311</v>
      </c>
      <c r="C177" s="48" t="s">
        <v>232</v>
      </c>
      <c r="D177" s="23">
        <v>268762.78000000003</v>
      </c>
      <c r="E177" s="23">
        <v>0</v>
      </c>
      <c r="F177" s="23">
        <v>0</v>
      </c>
      <c r="G177" s="82">
        <v>0</v>
      </c>
      <c r="H177" s="21">
        <f t="shared" si="7"/>
        <v>0</v>
      </c>
    </row>
    <row r="178" spans="1:9" x14ac:dyDescent="0.25">
      <c r="A178" s="4" t="s">
        <v>233</v>
      </c>
      <c r="B178" s="19">
        <v>31321</v>
      </c>
      <c r="C178" s="48" t="s">
        <v>234</v>
      </c>
      <c r="D178" s="23">
        <v>218608.92</v>
      </c>
      <c r="E178" s="23">
        <v>314000</v>
      </c>
      <c r="F178" s="23">
        <v>317000</v>
      </c>
      <c r="G178" s="82">
        <v>365000</v>
      </c>
      <c r="H178" s="21">
        <f t="shared" si="7"/>
        <v>48000</v>
      </c>
    </row>
    <row r="179" spans="1:9" x14ac:dyDescent="0.25">
      <c r="A179" s="4" t="s">
        <v>235</v>
      </c>
      <c r="B179" s="19">
        <v>31322</v>
      </c>
      <c r="C179" s="48" t="s">
        <v>236</v>
      </c>
      <c r="D179" s="23"/>
      <c r="E179" s="23">
        <v>4.78</v>
      </c>
      <c r="F179" s="23">
        <v>0</v>
      </c>
      <c r="G179" s="82">
        <v>0</v>
      </c>
      <c r="H179" s="21">
        <f t="shared" si="7"/>
        <v>0</v>
      </c>
    </row>
    <row r="180" spans="1:9" x14ac:dyDescent="0.25">
      <c r="A180" s="4" t="s">
        <v>237</v>
      </c>
      <c r="B180" s="19">
        <v>31332</v>
      </c>
      <c r="C180" s="48" t="s">
        <v>238</v>
      </c>
      <c r="D180" s="23"/>
      <c r="E180" s="23">
        <v>16.32</v>
      </c>
      <c r="F180" s="23">
        <v>0</v>
      </c>
      <c r="G180" s="82">
        <v>0</v>
      </c>
      <c r="H180" s="21">
        <f t="shared" si="7"/>
        <v>0</v>
      </c>
    </row>
    <row r="181" spans="1:9" x14ac:dyDescent="0.25">
      <c r="A181" s="4" t="s">
        <v>239</v>
      </c>
      <c r="B181" s="19">
        <v>32111</v>
      </c>
      <c r="C181" s="48" t="s">
        <v>122</v>
      </c>
      <c r="D181" s="23"/>
      <c r="E181" s="23">
        <v>93</v>
      </c>
      <c r="F181" s="23">
        <v>0</v>
      </c>
      <c r="G181" s="82">
        <v>0</v>
      </c>
      <c r="H181" s="21">
        <f t="shared" si="7"/>
        <v>0</v>
      </c>
    </row>
    <row r="182" spans="1:9" ht="30" x14ac:dyDescent="0.25">
      <c r="A182" s="4" t="s">
        <v>240</v>
      </c>
      <c r="B182" s="19">
        <v>32115</v>
      </c>
      <c r="C182" s="49" t="s">
        <v>241</v>
      </c>
      <c r="D182" s="23"/>
      <c r="E182" s="23">
        <v>562.98</v>
      </c>
      <c r="F182" s="23">
        <v>0</v>
      </c>
      <c r="G182" s="82">
        <v>0</v>
      </c>
      <c r="H182" s="21">
        <f t="shared" si="7"/>
        <v>0</v>
      </c>
    </row>
    <row r="183" spans="1:9" x14ac:dyDescent="0.25">
      <c r="A183" s="4" t="s">
        <v>242</v>
      </c>
      <c r="B183" s="19">
        <v>32119</v>
      </c>
      <c r="C183" s="48" t="s">
        <v>243</v>
      </c>
      <c r="D183" s="23"/>
      <c r="E183" s="23">
        <v>534.42999999999995</v>
      </c>
      <c r="F183" s="23">
        <v>0</v>
      </c>
      <c r="G183" s="82">
        <v>0</v>
      </c>
      <c r="H183" s="21">
        <f t="shared" si="7"/>
        <v>0</v>
      </c>
    </row>
    <row r="184" spans="1:9" x14ac:dyDescent="0.25">
      <c r="A184" s="4" t="s">
        <v>244</v>
      </c>
      <c r="B184" s="19">
        <v>32121</v>
      </c>
      <c r="C184" s="48" t="s">
        <v>245</v>
      </c>
      <c r="D184" s="23"/>
      <c r="E184" s="23">
        <v>3606.6</v>
      </c>
      <c r="F184" s="23">
        <v>0</v>
      </c>
      <c r="G184" s="82">
        <v>0</v>
      </c>
      <c r="H184" s="21">
        <f t="shared" si="7"/>
        <v>0</v>
      </c>
    </row>
    <row r="185" spans="1:9" x14ac:dyDescent="0.25">
      <c r="A185" s="4" t="s">
        <v>246</v>
      </c>
      <c r="B185" s="19">
        <v>32131</v>
      </c>
      <c r="C185" s="48" t="s">
        <v>247</v>
      </c>
      <c r="D185" s="23"/>
      <c r="E185" s="23">
        <v>2315.9499999999998</v>
      </c>
      <c r="F185" s="23">
        <v>0</v>
      </c>
      <c r="G185" s="82">
        <v>0</v>
      </c>
      <c r="H185" s="21">
        <f t="shared" si="7"/>
        <v>0</v>
      </c>
    </row>
    <row r="186" spans="1:9" x14ac:dyDescent="0.25">
      <c r="A186" s="4" t="s">
        <v>248</v>
      </c>
      <c r="B186" s="19">
        <v>32211</v>
      </c>
      <c r="C186" s="48" t="s">
        <v>249</v>
      </c>
      <c r="D186" s="23"/>
      <c r="E186" s="23">
        <v>59.74</v>
      </c>
      <c r="F186" s="23">
        <v>0</v>
      </c>
      <c r="G186" s="82">
        <v>0</v>
      </c>
      <c r="H186" s="21">
        <f t="shared" si="7"/>
        <v>0</v>
      </c>
    </row>
    <row r="187" spans="1:9" x14ac:dyDescent="0.25">
      <c r="A187" s="4" t="s">
        <v>250</v>
      </c>
      <c r="B187" s="19">
        <v>32212</v>
      </c>
      <c r="C187" s="48" t="s">
        <v>251</v>
      </c>
      <c r="D187" s="23"/>
      <c r="E187" s="23">
        <v>1228.8399999999999</v>
      </c>
      <c r="F187" s="23">
        <v>0</v>
      </c>
      <c r="G187" s="82">
        <v>1856</v>
      </c>
      <c r="H187" s="21">
        <f t="shared" si="7"/>
        <v>1856</v>
      </c>
    </row>
    <row r="188" spans="1:9" x14ac:dyDescent="0.25">
      <c r="A188" s="4" t="s">
        <v>252</v>
      </c>
      <c r="B188" s="19">
        <v>32224</v>
      </c>
      <c r="C188" s="48" t="s">
        <v>253</v>
      </c>
      <c r="D188" s="23"/>
      <c r="E188" s="23">
        <v>11505.41</v>
      </c>
      <c r="F188" s="23">
        <v>0</v>
      </c>
      <c r="G188" s="82">
        <v>0</v>
      </c>
      <c r="H188" s="21">
        <f t="shared" si="7"/>
        <v>0</v>
      </c>
    </row>
    <row r="189" spans="1:9" x14ac:dyDescent="0.25">
      <c r="A189" s="4" t="s">
        <v>254</v>
      </c>
      <c r="B189" s="19">
        <v>32242</v>
      </c>
      <c r="C189" s="48" t="s">
        <v>255</v>
      </c>
      <c r="D189" s="23"/>
      <c r="E189" s="23">
        <v>196</v>
      </c>
      <c r="F189" s="23">
        <v>0</v>
      </c>
      <c r="G189" s="82">
        <v>0</v>
      </c>
      <c r="H189" s="21">
        <f t="shared" si="7"/>
        <v>0</v>
      </c>
    </row>
    <row r="190" spans="1:9" x14ac:dyDescent="0.25">
      <c r="A190" s="4" t="s">
        <v>256</v>
      </c>
      <c r="B190" s="19">
        <v>32251</v>
      </c>
      <c r="C190" s="48" t="s">
        <v>146</v>
      </c>
      <c r="D190" s="23"/>
      <c r="E190" s="23">
        <v>60</v>
      </c>
      <c r="F190" s="23">
        <v>0</v>
      </c>
      <c r="G190" s="85">
        <v>0</v>
      </c>
      <c r="H190" s="21">
        <f t="shared" si="7"/>
        <v>0</v>
      </c>
      <c r="I190" s="77"/>
    </row>
    <row r="191" spans="1:9" x14ac:dyDescent="0.25">
      <c r="A191" s="4" t="s">
        <v>257</v>
      </c>
      <c r="B191" s="19">
        <v>32311</v>
      </c>
      <c r="C191" s="48" t="s">
        <v>258</v>
      </c>
      <c r="D191" s="23"/>
      <c r="E191" s="23">
        <v>0</v>
      </c>
      <c r="F191" s="23">
        <v>0</v>
      </c>
      <c r="G191" s="82">
        <v>0</v>
      </c>
      <c r="H191" s="21">
        <f t="shared" si="7"/>
        <v>0</v>
      </c>
    </row>
    <row r="192" spans="1:9" x14ac:dyDescent="0.25">
      <c r="A192" s="4" t="s">
        <v>259</v>
      </c>
      <c r="B192" s="19">
        <v>32322</v>
      </c>
      <c r="C192" s="48" t="s">
        <v>260</v>
      </c>
      <c r="D192" s="23"/>
      <c r="E192" s="23">
        <v>43800</v>
      </c>
      <c r="F192" s="23">
        <v>0</v>
      </c>
      <c r="G192" s="82">
        <v>0</v>
      </c>
      <c r="H192" s="21">
        <f t="shared" si="7"/>
        <v>0</v>
      </c>
    </row>
    <row r="193" spans="1:8" x14ac:dyDescent="0.25">
      <c r="A193" s="4" t="s">
        <v>261</v>
      </c>
      <c r="B193" s="19">
        <v>32339</v>
      </c>
      <c r="C193" s="48" t="s">
        <v>262</v>
      </c>
      <c r="D193" s="23"/>
      <c r="E193" s="23">
        <v>8080</v>
      </c>
      <c r="F193" s="23">
        <v>0</v>
      </c>
      <c r="G193" s="82">
        <v>0</v>
      </c>
      <c r="H193" s="21">
        <f t="shared" si="7"/>
        <v>0</v>
      </c>
    </row>
    <row r="194" spans="1:8" x14ac:dyDescent="0.25">
      <c r="A194" s="4" t="s">
        <v>263</v>
      </c>
      <c r="B194" s="19">
        <v>32345</v>
      </c>
      <c r="C194" s="48" t="s">
        <v>264</v>
      </c>
      <c r="D194" s="23"/>
      <c r="E194" s="23">
        <v>1312.5</v>
      </c>
      <c r="F194" s="23">
        <v>0</v>
      </c>
      <c r="G194" s="82">
        <v>0</v>
      </c>
      <c r="H194" s="21">
        <f t="shared" si="7"/>
        <v>0</v>
      </c>
    </row>
    <row r="195" spans="1:8" x14ac:dyDescent="0.25">
      <c r="A195" s="4" t="s">
        <v>265</v>
      </c>
      <c r="B195" s="19">
        <v>32354</v>
      </c>
      <c r="C195" s="48" t="s">
        <v>266</v>
      </c>
      <c r="D195" s="23"/>
      <c r="E195" s="23">
        <v>3291.76</v>
      </c>
      <c r="F195" s="23">
        <v>0</v>
      </c>
      <c r="G195" s="82">
        <v>0</v>
      </c>
      <c r="H195" s="21">
        <f t="shared" si="7"/>
        <v>0</v>
      </c>
    </row>
    <row r="196" spans="1:8" x14ac:dyDescent="0.25">
      <c r="A196" s="4" t="s">
        <v>267</v>
      </c>
      <c r="B196" s="19">
        <v>32373</v>
      </c>
      <c r="C196" s="48" t="s">
        <v>71</v>
      </c>
      <c r="D196" s="23"/>
      <c r="E196" s="23">
        <v>4000</v>
      </c>
      <c r="F196" s="23">
        <v>0</v>
      </c>
      <c r="G196" s="82">
        <v>0</v>
      </c>
      <c r="H196" s="21">
        <f t="shared" si="7"/>
        <v>0</v>
      </c>
    </row>
    <row r="197" spans="1:8" x14ac:dyDescent="0.25">
      <c r="A197" s="4" t="s">
        <v>268</v>
      </c>
      <c r="B197" s="19">
        <v>32379</v>
      </c>
      <c r="C197" s="48" t="s">
        <v>269</v>
      </c>
      <c r="D197" s="23"/>
      <c r="E197" s="23">
        <v>655</v>
      </c>
      <c r="F197" s="23">
        <v>0</v>
      </c>
      <c r="G197" s="82">
        <v>0</v>
      </c>
      <c r="H197" s="21">
        <f t="shared" si="7"/>
        <v>0</v>
      </c>
    </row>
    <row r="198" spans="1:8" x14ac:dyDescent="0.25">
      <c r="A198" s="4" t="s">
        <v>270</v>
      </c>
      <c r="B198" s="19">
        <v>32389</v>
      </c>
      <c r="C198" s="48" t="s">
        <v>75</v>
      </c>
      <c r="D198" s="23"/>
      <c r="E198" s="23">
        <v>3187.5</v>
      </c>
      <c r="F198" s="23">
        <v>0</v>
      </c>
      <c r="G198" s="82">
        <v>0</v>
      </c>
      <c r="H198" s="21">
        <f t="shared" si="7"/>
        <v>0</v>
      </c>
    </row>
    <row r="199" spans="1:8" x14ac:dyDescent="0.25">
      <c r="A199" s="4" t="s">
        <v>271</v>
      </c>
      <c r="B199" s="19">
        <v>32399</v>
      </c>
      <c r="C199" s="48" t="s">
        <v>168</v>
      </c>
      <c r="D199" s="23"/>
      <c r="E199" s="23">
        <v>1390.83</v>
      </c>
      <c r="F199" s="23">
        <v>0</v>
      </c>
      <c r="G199" s="82">
        <v>0</v>
      </c>
      <c r="H199" s="21">
        <f t="shared" si="7"/>
        <v>0</v>
      </c>
    </row>
    <row r="200" spans="1:8" x14ac:dyDescent="0.25">
      <c r="A200" s="4" t="s">
        <v>272</v>
      </c>
      <c r="B200" s="19">
        <v>32952</v>
      </c>
      <c r="C200" s="48" t="s">
        <v>86</v>
      </c>
      <c r="D200" s="23"/>
      <c r="E200" s="23">
        <v>179.18</v>
      </c>
      <c r="F200" s="23">
        <v>0</v>
      </c>
      <c r="G200" s="82">
        <v>0</v>
      </c>
      <c r="H200" s="21">
        <f t="shared" si="7"/>
        <v>0</v>
      </c>
    </row>
    <row r="201" spans="1:8" x14ac:dyDescent="0.25">
      <c r="A201" s="4" t="s">
        <v>273</v>
      </c>
      <c r="B201" s="19">
        <v>32955</v>
      </c>
      <c r="C201" s="48" t="s">
        <v>274</v>
      </c>
      <c r="D201" s="23">
        <v>0</v>
      </c>
      <c r="E201" s="23">
        <v>0</v>
      </c>
      <c r="F201" s="23">
        <v>0</v>
      </c>
      <c r="G201" s="82">
        <v>0</v>
      </c>
      <c r="H201" s="21">
        <f t="shared" si="7"/>
        <v>0</v>
      </c>
    </row>
    <row r="202" spans="1:8" x14ac:dyDescent="0.25">
      <c r="A202" s="4" t="s">
        <v>275</v>
      </c>
      <c r="B202" s="19">
        <v>32961</v>
      </c>
      <c r="C202" s="48" t="s">
        <v>276</v>
      </c>
      <c r="D202" s="23"/>
      <c r="E202" s="23">
        <v>777.67</v>
      </c>
      <c r="F202" s="23">
        <v>0</v>
      </c>
      <c r="G202" s="82">
        <v>0</v>
      </c>
      <c r="H202" s="21">
        <f t="shared" si="7"/>
        <v>0</v>
      </c>
    </row>
    <row r="203" spans="1:8" x14ac:dyDescent="0.25">
      <c r="A203" s="4" t="s">
        <v>277</v>
      </c>
      <c r="B203" s="22">
        <v>32999</v>
      </c>
      <c r="C203" s="50" t="s">
        <v>278</v>
      </c>
      <c r="D203" s="23">
        <v>216341.12</v>
      </c>
      <c r="E203" s="23">
        <v>30.89</v>
      </c>
      <c r="F203" s="23">
        <v>0</v>
      </c>
      <c r="G203" s="82">
        <v>0</v>
      </c>
      <c r="H203" s="21">
        <f t="shared" si="7"/>
        <v>0</v>
      </c>
    </row>
    <row r="204" spans="1:8" x14ac:dyDescent="0.25">
      <c r="A204" s="51">
        <v>34</v>
      </c>
      <c r="B204" s="52" t="s">
        <v>3</v>
      </c>
      <c r="C204" s="53"/>
      <c r="D204" s="54"/>
      <c r="E204" s="54">
        <f>E205+E206+E207</f>
        <v>459.05999999999995</v>
      </c>
      <c r="F204" s="54">
        <f>F205+F206+F207</f>
        <v>0</v>
      </c>
      <c r="G204" s="86">
        <f>G205+G206+G207</f>
        <v>0</v>
      </c>
      <c r="H204" s="86">
        <f t="shared" si="7"/>
        <v>0</v>
      </c>
    </row>
    <row r="205" spans="1:8" x14ac:dyDescent="0.25">
      <c r="A205" s="4" t="s">
        <v>279</v>
      </c>
      <c r="B205" s="22">
        <v>34331</v>
      </c>
      <c r="C205" s="50" t="s">
        <v>280</v>
      </c>
      <c r="D205" s="23"/>
      <c r="E205" s="23">
        <v>12.57</v>
      </c>
      <c r="F205" s="23">
        <v>0</v>
      </c>
      <c r="G205" s="82">
        <v>0</v>
      </c>
      <c r="H205" s="21">
        <f t="shared" ref="H205:H221" si="8">G205-F205</f>
        <v>0</v>
      </c>
    </row>
    <row r="206" spans="1:8" x14ac:dyDescent="0.25">
      <c r="A206" s="4" t="s">
        <v>281</v>
      </c>
      <c r="B206" s="22">
        <v>34332</v>
      </c>
      <c r="C206" s="50" t="s">
        <v>282</v>
      </c>
      <c r="D206" s="23"/>
      <c r="E206" s="23">
        <v>169.66</v>
      </c>
      <c r="F206" s="23">
        <v>0</v>
      </c>
      <c r="G206" s="82">
        <v>0</v>
      </c>
      <c r="H206" s="21">
        <f t="shared" si="8"/>
        <v>0</v>
      </c>
    </row>
    <row r="207" spans="1:8" x14ac:dyDescent="0.25">
      <c r="A207" s="4" t="s">
        <v>283</v>
      </c>
      <c r="B207" s="22">
        <v>34339</v>
      </c>
      <c r="C207" s="50" t="s">
        <v>284</v>
      </c>
      <c r="D207" s="23"/>
      <c r="E207" s="23">
        <v>276.83</v>
      </c>
      <c r="F207" s="23">
        <v>0</v>
      </c>
      <c r="G207" s="82">
        <v>0</v>
      </c>
      <c r="H207" s="21">
        <f t="shared" si="8"/>
        <v>0</v>
      </c>
    </row>
    <row r="208" spans="1:8" x14ac:dyDescent="0.25">
      <c r="A208" s="51">
        <v>36</v>
      </c>
      <c r="B208" s="52" t="s">
        <v>285</v>
      </c>
      <c r="C208" s="53"/>
      <c r="D208" s="54"/>
      <c r="E208" s="54">
        <f>E209</f>
        <v>296.7</v>
      </c>
      <c r="F208" s="54">
        <f>F209</f>
        <v>0</v>
      </c>
      <c r="G208" s="86">
        <f>G209</f>
        <v>0</v>
      </c>
      <c r="H208" s="86">
        <f t="shared" si="8"/>
        <v>0</v>
      </c>
    </row>
    <row r="209" spans="1:8" x14ac:dyDescent="0.25">
      <c r="A209" s="4" t="s">
        <v>286</v>
      </c>
      <c r="B209" s="22">
        <v>36812</v>
      </c>
      <c r="C209" s="50" t="s">
        <v>287</v>
      </c>
      <c r="D209" s="23"/>
      <c r="E209" s="23">
        <v>296.7</v>
      </c>
      <c r="F209" s="23">
        <v>0</v>
      </c>
      <c r="G209" s="82">
        <v>0</v>
      </c>
      <c r="H209" s="21">
        <f t="shared" si="8"/>
        <v>0</v>
      </c>
    </row>
    <row r="210" spans="1:8" x14ac:dyDescent="0.25">
      <c r="A210" s="51">
        <v>42</v>
      </c>
      <c r="B210" s="52" t="s">
        <v>288</v>
      </c>
      <c r="C210" s="55" t="s">
        <v>447</v>
      </c>
      <c r="D210" s="54">
        <f>SUM(D211:D217)</f>
        <v>2179861.92</v>
      </c>
      <c r="E210" s="54">
        <f>SUM(E211:E218)</f>
        <v>442089.96</v>
      </c>
      <c r="F210" s="54">
        <f>SUM(F211:F218)</f>
        <v>1300</v>
      </c>
      <c r="G210" s="86">
        <f>SUM(G211:G218)</f>
        <v>800</v>
      </c>
      <c r="H210" s="86">
        <f t="shared" si="8"/>
        <v>-500</v>
      </c>
    </row>
    <row r="211" spans="1:8" x14ac:dyDescent="0.25">
      <c r="A211" s="4" t="s">
        <v>289</v>
      </c>
      <c r="B211" s="22">
        <v>42123</v>
      </c>
      <c r="C211" s="50" t="s">
        <v>290</v>
      </c>
      <c r="D211" s="23">
        <v>2179861.92</v>
      </c>
      <c r="E211" s="23">
        <v>87346.84</v>
      </c>
      <c r="F211" s="23">
        <v>0</v>
      </c>
      <c r="G211" s="82">
        <v>0</v>
      </c>
      <c r="H211" s="21">
        <f t="shared" si="8"/>
        <v>0</v>
      </c>
    </row>
    <row r="212" spans="1:8" x14ac:dyDescent="0.25">
      <c r="A212" s="4" t="s">
        <v>291</v>
      </c>
      <c r="B212" s="22">
        <v>42211</v>
      </c>
      <c r="C212" s="50" t="s">
        <v>292</v>
      </c>
      <c r="D212" s="23"/>
      <c r="E212" s="23">
        <v>3079.17</v>
      </c>
      <c r="F212" s="23">
        <v>0</v>
      </c>
      <c r="G212" s="82">
        <v>0</v>
      </c>
      <c r="H212" s="21">
        <f t="shared" si="8"/>
        <v>0</v>
      </c>
    </row>
    <row r="213" spans="1:8" x14ac:dyDescent="0.25">
      <c r="A213" s="4" t="s">
        <v>293</v>
      </c>
      <c r="B213" s="22">
        <v>42212</v>
      </c>
      <c r="C213" s="50" t="s">
        <v>294</v>
      </c>
      <c r="D213" s="23"/>
      <c r="E213" s="23">
        <v>3464.09</v>
      </c>
      <c r="F213" s="23">
        <v>0</v>
      </c>
      <c r="G213" s="82">
        <v>0</v>
      </c>
      <c r="H213" s="21">
        <f t="shared" si="8"/>
        <v>0</v>
      </c>
    </row>
    <row r="214" spans="1:8" x14ac:dyDescent="0.25">
      <c r="A214" s="4" t="s">
        <v>295</v>
      </c>
      <c r="B214" s="22">
        <v>42219</v>
      </c>
      <c r="C214" s="50" t="s">
        <v>296</v>
      </c>
      <c r="D214" s="23"/>
      <c r="E214" s="23">
        <v>31782.36</v>
      </c>
      <c r="F214" s="23">
        <v>0</v>
      </c>
      <c r="G214" s="82">
        <v>0</v>
      </c>
      <c r="H214" s="21">
        <f t="shared" si="8"/>
        <v>0</v>
      </c>
    </row>
    <row r="215" spans="1:8" x14ac:dyDescent="0.25">
      <c r="A215" s="4" t="s">
        <v>297</v>
      </c>
      <c r="B215" s="22">
        <v>42261</v>
      </c>
      <c r="C215" s="50" t="s">
        <v>298</v>
      </c>
      <c r="D215" s="23"/>
      <c r="E215" s="23">
        <v>51051.55</v>
      </c>
      <c r="F215" s="23">
        <v>0</v>
      </c>
      <c r="G215" s="82">
        <v>0</v>
      </c>
      <c r="H215" s="21">
        <f t="shared" si="8"/>
        <v>0</v>
      </c>
    </row>
    <row r="216" spans="1:8" x14ac:dyDescent="0.25">
      <c r="A216" s="4" t="s">
        <v>299</v>
      </c>
      <c r="B216" s="22">
        <v>42273</v>
      </c>
      <c r="C216" s="50" t="s">
        <v>300</v>
      </c>
      <c r="D216" s="23"/>
      <c r="E216" s="23">
        <v>264565.95</v>
      </c>
      <c r="F216" s="23">
        <v>0</v>
      </c>
      <c r="G216" s="82">
        <v>0</v>
      </c>
      <c r="H216" s="21">
        <f t="shared" si="8"/>
        <v>0</v>
      </c>
    </row>
    <row r="217" spans="1:8" x14ac:dyDescent="0.25">
      <c r="A217" s="4" t="s">
        <v>301</v>
      </c>
      <c r="B217" s="22">
        <v>42411</v>
      </c>
      <c r="C217" s="50" t="s">
        <v>302</v>
      </c>
      <c r="D217" s="23"/>
      <c r="E217" s="23">
        <v>800</v>
      </c>
      <c r="F217" s="23">
        <v>1300</v>
      </c>
      <c r="G217" s="82">
        <v>800</v>
      </c>
      <c r="H217" s="21">
        <f t="shared" si="8"/>
        <v>-500</v>
      </c>
    </row>
    <row r="218" spans="1:8" x14ac:dyDescent="0.25">
      <c r="A218" s="4" t="s">
        <v>303</v>
      </c>
      <c r="B218" s="22">
        <v>92221</v>
      </c>
      <c r="C218" s="50" t="s">
        <v>191</v>
      </c>
      <c r="D218" s="23"/>
      <c r="E218" s="23"/>
      <c r="F218" s="23">
        <v>0</v>
      </c>
      <c r="G218" s="82">
        <v>0</v>
      </c>
      <c r="H218" s="21">
        <f t="shared" si="8"/>
        <v>0</v>
      </c>
    </row>
    <row r="219" spans="1:8" x14ac:dyDescent="0.25">
      <c r="A219" s="74"/>
      <c r="B219" s="79" t="s">
        <v>508</v>
      </c>
      <c r="C219" s="74"/>
      <c r="D219" s="75"/>
      <c r="E219" s="75"/>
      <c r="F219" s="76">
        <f>SUM(F220:F221)</f>
        <v>2300300</v>
      </c>
      <c r="G219" s="76">
        <f>SUM(G220:G221)</f>
        <v>2618656</v>
      </c>
      <c r="H219" s="76">
        <f t="shared" si="8"/>
        <v>318356</v>
      </c>
    </row>
    <row r="220" spans="1:8" x14ac:dyDescent="0.25">
      <c r="A220" s="4" t="s">
        <v>515</v>
      </c>
      <c r="B220" s="22">
        <v>92211</v>
      </c>
      <c r="C220" s="4" t="s">
        <v>506</v>
      </c>
      <c r="D220" s="23"/>
      <c r="E220" s="23"/>
      <c r="F220" s="23"/>
      <c r="G220" s="82">
        <v>1964.42</v>
      </c>
      <c r="H220" s="21">
        <f t="shared" si="8"/>
        <v>1964.42</v>
      </c>
    </row>
    <row r="221" spans="1:8" x14ac:dyDescent="0.25">
      <c r="A221" s="4" t="s">
        <v>516</v>
      </c>
      <c r="B221" s="22">
        <v>63612</v>
      </c>
      <c r="C221" s="84" t="s">
        <v>517</v>
      </c>
      <c r="D221" s="23"/>
      <c r="E221" s="23"/>
      <c r="F221" s="82">
        <v>2300300</v>
      </c>
      <c r="G221" s="82">
        <v>2616691.58</v>
      </c>
      <c r="H221" s="21">
        <f t="shared" si="8"/>
        <v>316391.58000000007</v>
      </c>
    </row>
    <row r="222" spans="1:8" x14ac:dyDescent="0.25">
      <c r="A222" s="57"/>
      <c r="B222" s="58"/>
      <c r="C222" s="4"/>
      <c r="D222" s="23"/>
      <c r="E222" s="23"/>
      <c r="F222" s="23"/>
      <c r="G222" s="82"/>
      <c r="H222" s="23"/>
    </row>
    <row r="223" spans="1:8" x14ac:dyDescent="0.25">
      <c r="A223" s="57"/>
      <c r="B223" s="58"/>
      <c r="C223" s="50"/>
      <c r="D223" s="23"/>
      <c r="E223" s="23"/>
      <c r="F223" s="23"/>
      <c r="G223" s="23"/>
      <c r="H223" s="23"/>
    </row>
    <row r="224" spans="1:8" x14ac:dyDescent="0.25">
      <c r="A224" s="99" t="s">
        <v>6</v>
      </c>
      <c r="B224" s="100"/>
      <c r="C224" s="2"/>
      <c r="D224" s="23"/>
      <c r="E224" s="23"/>
      <c r="F224" s="23"/>
      <c r="G224" s="23"/>
      <c r="H224" s="23"/>
    </row>
    <row r="225" spans="1:8" x14ac:dyDescent="0.25">
      <c r="A225" s="4"/>
      <c r="B225" s="5" t="s">
        <v>99</v>
      </c>
      <c r="C225" s="33" t="s">
        <v>304</v>
      </c>
      <c r="D225" s="23"/>
      <c r="E225" s="23"/>
      <c r="F225" s="23"/>
      <c r="G225" s="23"/>
      <c r="H225" s="23"/>
    </row>
    <row r="226" spans="1:8" x14ac:dyDescent="0.25">
      <c r="A226" s="4"/>
      <c r="B226" s="5" t="s">
        <v>305</v>
      </c>
      <c r="C226" s="33" t="s">
        <v>306</v>
      </c>
      <c r="D226" s="2" t="s">
        <v>14</v>
      </c>
      <c r="E226" s="2" t="s">
        <v>14</v>
      </c>
      <c r="F226" s="2" t="s">
        <v>14</v>
      </c>
      <c r="G226" s="2"/>
      <c r="H226" s="2"/>
    </row>
    <row r="227" spans="1:8" x14ac:dyDescent="0.25">
      <c r="A227" s="4"/>
      <c r="B227" s="7" t="s">
        <v>307</v>
      </c>
      <c r="C227" s="8" t="s">
        <v>308</v>
      </c>
      <c r="D227" s="3" t="s">
        <v>7</v>
      </c>
      <c r="E227" s="3" t="s">
        <v>8</v>
      </c>
      <c r="F227" s="3" t="s">
        <v>476</v>
      </c>
      <c r="G227" s="3" t="s">
        <v>475</v>
      </c>
      <c r="H227" s="3"/>
    </row>
    <row r="228" spans="1:8" x14ac:dyDescent="0.25">
      <c r="A228" s="10">
        <v>3</v>
      </c>
      <c r="B228" s="11" t="s">
        <v>17</v>
      </c>
      <c r="C228" s="12"/>
      <c r="D228" s="46">
        <f>SUM(D229+D230)</f>
        <v>0</v>
      </c>
      <c r="E228" s="46">
        <f>E230</f>
        <v>0</v>
      </c>
      <c r="F228" s="46">
        <f>F230</f>
        <v>0</v>
      </c>
      <c r="G228" s="46">
        <f>G230</f>
        <v>0</v>
      </c>
      <c r="H228" s="46">
        <f>H230</f>
        <v>0</v>
      </c>
    </row>
    <row r="229" spans="1:8" x14ac:dyDescent="0.25">
      <c r="A229" s="36">
        <v>31</v>
      </c>
      <c r="B229" s="36" t="s">
        <v>1</v>
      </c>
      <c r="C229" s="56"/>
      <c r="D229" s="47"/>
      <c r="E229" s="47"/>
      <c r="F229" s="47"/>
      <c r="G229" s="47"/>
      <c r="H229" s="47"/>
    </row>
    <row r="230" spans="1:8" x14ac:dyDescent="0.25">
      <c r="A230" s="25">
        <v>32</v>
      </c>
      <c r="B230" s="16" t="s">
        <v>2</v>
      </c>
      <c r="C230" s="25"/>
      <c r="D230" s="26">
        <f>SUM(D231:D232)</f>
        <v>0</v>
      </c>
      <c r="E230" s="26">
        <f>SUM(E231:E232)</f>
        <v>0</v>
      </c>
      <c r="F230" s="26">
        <f>SUM(F231:F232)</f>
        <v>0</v>
      </c>
      <c r="G230" s="26">
        <f>SUM(G231:G232)</f>
        <v>0</v>
      </c>
      <c r="H230" s="26">
        <f>SUM(H231:H232)</f>
        <v>0</v>
      </c>
    </row>
    <row r="231" spans="1:8" x14ac:dyDescent="0.25">
      <c r="A231" s="4" t="s">
        <v>309</v>
      </c>
      <c r="B231" s="22">
        <v>32999</v>
      </c>
      <c r="C231" s="40" t="s">
        <v>278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</row>
    <row r="232" spans="1:8" x14ac:dyDescent="0.25">
      <c r="A232" s="57" t="s">
        <v>310</v>
      </c>
      <c r="B232" s="58">
        <v>92221</v>
      </c>
      <c r="C232" s="40" t="s">
        <v>191</v>
      </c>
      <c r="D232" s="23"/>
      <c r="E232" s="23"/>
      <c r="F232" s="23"/>
      <c r="G232" s="23"/>
      <c r="H232" s="23"/>
    </row>
    <row r="233" spans="1:8" x14ac:dyDescent="0.25">
      <c r="A233" s="74"/>
      <c r="B233" s="79" t="s">
        <v>508</v>
      </c>
      <c r="C233" s="74"/>
      <c r="D233" s="75"/>
      <c r="E233" s="75"/>
      <c r="F233" s="75"/>
      <c r="G233" s="76">
        <f>SUM(G234:G235)</f>
        <v>0</v>
      </c>
      <c r="H233" s="75"/>
    </row>
    <row r="234" spans="1:8" x14ac:dyDescent="0.25">
      <c r="A234" s="4" t="s">
        <v>519</v>
      </c>
      <c r="B234" s="22">
        <v>92211</v>
      </c>
      <c r="C234" s="4" t="s">
        <v>506</v>
      </c>
      <c r="D234" s="23"/>
      <c r="E234" s="23"/>
      <c r="F234" s="23"/>
      <c r="G234" s="82">
        <v>0</v>
      </c>
      <c r="H234" s="23"/>
    </row>
    <row r="235" spans="1:8" x14ac:dyDescent="0.25">
      <c r="A235" s="4" t="s">
        <v>518</v>
      </c>
      <c r="B235" s="22">
        <v>63811</v>
      </c>
      <c r="C235" s="84" t="s">
        <v>520</v>
      </c>
      <c r="D235" s="23"/>
      <c r="E235" s="23"/>
      <c r="F235" s="23">
        <v>0</v>
      </c>
      <c r="G235" s="82">
        <v>0</v>
      </c>
      <c r="H235" s="23"/>
    </row>
    <row r="236" spans="1:8" x14ac:dyDescent="0.25">
      <c r="A236" s="99" t="s">
        <v>6</v>
      </c>
      <c r="B236" s="100"/>
      <c r="C236" s="2"/>
      <c r="D236" s="23"/>
      <c r="E236" s="23"/>
      <c r="F236" s="23"/>
      <c r="G236" s="23"/>
      <c r="H236" s="23"/>
    </row>
    <row r="237" spans="1:8" x14ac:dyDescent="0.25">
      <c r="A237" s="4"/>
      <c r="B237" s="5" t="s">
        <v>99</v>
      </c>
      <c r="C237" s="33" t="s">
        <v>304</v>
      </c>
      <c r="D237" s="23"/>
      <c r="E237" s="23"/>
      <c r="F237" s="23"/>
      <c r="G237" s="23"/>
      <c r="H237" s="23"/>
    </row>
    <row r="238" spans="1:8" x14ac:dyDescent="0.25">
      <c r="A238" s="4"/>
      <c r="B238" s="5" t="s">
        <v>305</v>
      </c>
      <c r="C238" s="33" t="s">
        <v>311</v>
      </c>
      <c r="D238" s="2" t="s">
        <v>14</v>
      </c>
      <c r="E238" s="2" t="s">
        <v>14</v>
      </c>
      <c r="F238" s="2" t="s">
        <v>14</v>
      </c>
      <c r="G238" s="2"/>
      <c r="H238" s="2"/>
    </row>
    <row r="239" spans="1:8" x14ac:dyDescent="0.25">
      <c r="A239" s="4"/>
      <c r="B239" s="7" t="s">
        <v>312</v>
      </c>
      <c r="C239" s="8" t="s">
        <v>313</v>
      </c>
      <c r="D239" s="3" t="s">
        <v>7</v>
      </c>
      <c r="E239" s="3" t="s">
        <v>8</v>
      </c>
      <c r="F239" s="3" t="s">
        <v>476</v>
      </c>
      <c r="G239" s="3" t="s">
        <v>475</v>
      </c>
      <c r="H239" s="3"/>
    </row>
    <row r="240" spans="1:8" x14ac:dyDescent="0.25">
      <c r="A240" s="10" t="s">
        <v>5</v>
      </c>
      <c r="B240" s="11" t="s">
        <v>17</v>
      </c>
      <c r="C240" s="12"/>
      <c r="D240" s="46">
        <f>SUM(D241+D260)</f>
        <v>3177.33</v>
      </c>
      <c r="E240" s="46">
        <f>SUM(E241+E260)</f>
        <v>20000</v>
      </c>
      <c r="F240" s="13">
        <f t="shared" ref="F240:G240" si="9">SUM(F241+F260)</f>
        <v>20000</v>
      </c>
      <c r="G240" s="13">
        <f t="shared" si="9"/>
        <v>20000</v>
      </c>
      <c r="H240" s="46">
        <f>G240-F240</f>
        <v>0</v>
      </c>
    </row>
    <row r="241" spans="1:8" x14ac:dyDescent="0.25">
      <c r="A241" s="14">
        <v>3</v>
      </c>
      <c r="B241" s="14" t="s">
        <v>0</v>
      </c>
      <c r="C241" s="14"/>
      <c r="D241" s="44">
        <f>SUM(D242+D243+D258)</f>
        <v>3144.04</v>
      </c>
      <c r="E241" s="44">
        <f>SUM(E242+E243+E258)</f>
        <v>20000</v>
      </c>
      <c r="F241" s="15">
        <f t="shared" ref="F241:G241" si="10">SUM(F242+F243+F258)</f>
        <v>20000</v>
      </c>
      <c r="G241" s="15">
        <f t="shared" si="10"/>
        <v>20000</v>
      </c>
      <c r="H241" s="44">
        <f t="shared" ref="H241:H304" si="11">G241-F241</f>
        <v>0</v>
      </c>
    </row>
    <row r="242" spans="1:8" x14ac:dyDescent="0.25">
      <c r="A242" s="28">
        <v>31</v>
      </c>
      <c r="B242" s="36" t="s">
        <v>1</v>
      </c>
      <c r="C242" s="37"/>
      <c r="D242" s="47"/>
      <c r="E242" s="47">
        <f>SUM(E244:E246)</f>
        <v>12750</v>
      </c>
      <c r="F242" s="81">
        <f t="shared" ref="F242:G242" si="12">SUM(F244:F246)</f>
        <v>12750</v>
      </c>
      <c r="G242" s="81">
        <f t="shared" si="12"/>
        <v>12750</v>
      </c>
      <c r="H242" s="47">
        <f t="shared" si="11"/>
        <v>0</v>
      </c>
    </row>
    <row r="243" spans="1:8" x14ac:dyDescent="0.25">
      <c r="A243" s="16">
        <v>32</v>
      </c>
      <c r="B243" s="16" t="s">
        <v>2</v>
      </c>
      <c r="C243" s="25"/>
      <c r="D243" s="26">
        <f>SUM(D249:D257)</f>
        <v>3144.04</v>
      </c>
      <c r="E243" s="26">
        <f>SUM(E247:E257)</f>
        <v>7250</v>
      </c>
      <c r="F243" s="18">
        <f t="shared" ref="F243:G243" si="13">SUM(F247:F257)</f>
        <v>7250</v>
      </c>
      <c r="G243" s="18">
        <f t="shared" si="13"/>
        <v>7250</v>
      </c>
      <c r="H243" s="26">
        <f t="shared" si="11"/>
        <v>0</v>
      </c>
    </row>
    <row r="244" spans="1:8" x14ac:dyDescent="0.25">
      <c r="A244" s="19" t="s">
        <v>314</v>
      </c>
      <c r="B244" s="19">
        <v>31112</v>
      </c>
      <c r="C244" s="20" t="s">
        <v>315</v>
      </c>
      <c r="D244" s="45"/>
      <c r="E244" s="45">
        <v>10000</v>
      </c>
      <c r="F244" s="21">
        <v>10000</v>
      </c>
      <c r="G244" s="21">
        <v>10000</v>
      </c>
      <c r="H244" s="45">
        <f t="shared" si="11"/>
        <v>0</v>
      </c>
    </row>
    <row r="245" spans="1:8" x14ac:dyDescent="0.25">
      <c r="A245" s="19" t="s">
        <v>316</v>
      </c>
      <c r="B245" s="19">
        <v>31216</v>
      </c>
      <c r="C245" s="59" t="s">
        <v>317</v>
      </c>
      <c r="D245" s="45"/>
      <c r="E245" s="45">
        <v>1100</v>
      </c>
      <c r="F245" s="21">
        <v>1100</v>
      </c>
      <c r="G245" s="21">
        <v>1100</v>
      </c>
      <c r="H245" s="45">
        <f t="shared" si="11"/>
        <v>0</v>
      </c>
    </row>
    <row r="246" spans="1:8" x14ac:dyDescent="0.25">
      <c r="A246" s="19" t="s">
        <v>318</v>
      </c>
      <c r="B246" s="19">
        <v>31321</v>
      </c>
      <c r="C246" s="20" t="s">
        <v>319</v>
      </c>
      <c r="D246" s="45"/>
      <c r="E246" s="45">
        <v>1650</v>
      </c>
      <c r="F246" s="21">
        <v>1650</v>
      </c>
      <c r="G246" s="21">
        <v>1650</v>
      </c>
      <c r="H246" s="45">
        <f t="shared" si="11"/>
        <v>0</v>
      </c>
    </row>
    <row r="247" spans="1:8" x14ac:dyDescent="0.25">
      <c r="A247" s="19" t="s">
        <v>320</v>
      </c>
      <c r="B247" s="19">
        <v>32111</v>
      </c>
      <c r="C247" s="59" t="s">
        <v>122</v>
      </c>
      <c r="D247" s="45"/>
      <c r="E247" s="45">
        <v>600</v>
      </c>
      <c r="F247" s="21">
        <v>600</v>
      </c>
      <c r="G247" s="21">
        <v>600</v>
      </c>
      <c r="H247" s="45">
        <f t="shared" si="11"/>
        <v>0</v>
      </c>
    </row>
    <row r="248" spans="1:8" x14ac:dyDescent="0.25">
      <c r="A248" s="19" t="s">
        <v>321</v>
      </c>
      <c r="B248" s="19">
        <v>32115</v>
      </c>
      <c r="C248" s="20" t="s">
        <v>322</v>
      </c>
      <c r="D248" s="45"/>
      <c r="E248" s="45">
        <v>600</v>
      </c>
      <c r="F248" s="21">
        <v>600</v>
      </c>
      <c r="G248" s="21">
        <v>600</v>
      </c>
      <c r="H248" s="45">
        <f t="shared" si="11"/>
        <v>0</v>
      </c>
    </row>
    <row r="249" spans="1:8" x14ac:dyDescent="0.25">
      <c r="A249" s="4" t="s">
        <v>323</v>
      </c>
      <c r="B249" s="22">
        <v>32119</v>
      </c>
      <c r="C249" s="4" t="s">
        <v>324</v>
      </c>
      <c r="D249" s="23">
        <v>367</v>
      </c>
      <c r="E249" s="23">
        <v>0</v>
      </c>
      <c r="F249" s="82">
        <v>0</v>
      </c>
      <c r="G249" s="82">
        <v>0</v>
      </c>
      <c r="H249" s="45">
        <f t="shared" si="11"/>
        <v>0</v>
      </c>
    </row>
    <row r="250" spans="1:8" x14ac:dyDescent="0.25">
      <c r="A250" s="4" t="s">
        <v>325</v>
      </c>
      <c r="B250" s="22">
        <v>32121</v>
      </c>
      <c r="C250" s="4" t="s">
        <v>245</v>
      </c>
      <c r="D250" s="23"/>
      <c r="E250" s="23">
        <v>2000</v>
      </c>
      <c r="F250" s="82">
        <v>2000</v>
      </c>
      <c r="G250" s="82">
        <v>2000</v>
      </c>
      <c r="H250" s="45">
        <f t="shared" si="11"/>
        <v>0</v>
      </c>
    </row>
    <row r="251" spans="1:8" x14ac:dyDescent="0.25">
      <c r="A251" s="4" t="s">
        <v>326</v>
      </c>
      <c r="B251" s="22">
        <v>32131</v>
      </c>
      <c r="C251" s="4" t="s">
        <v>247</v>
      </c>
      <c r="D251" s="23">
        <v>0</v>
      </c>
      <c r="E251" s="23">
        <v>250</v>
      </c>
      <c r="F251" s="82">
        <v>250</v>
      </c>
      <c r="G251" s="82">
        <v>250</v>
      </c>
      <c r="H251" s="45">
        <f t="shared" si="11"/>
        <v>0</v>
      </c>
    </row>
    <row r="252" spans="1:8" x14ac:dyDescent="0.25">
      <c r="A252" s="4" t="s">
        <v>327</v>
      </c>
      <c r="B252" s="22">
        <v>32211</v>
      </c>
      <c r="C252" s="4" t="s">
        <v>249</v>
      </c>
      <c r="D252" s="23">
        <v>365.07</v>
      </c>
      <c r="E252" s="23">
        <v>300</v>
      </c>
      <c r="F252" s="82">
        <v>300</v>
      </c>
      <c r="G252" s="82">
        <v>300</v>
      </c>
      <c r="H252" s="45">
        <f t="shared" si="11"/>
        <v>0</v>
      </c>
    </row>
    <row r="253" spans="1:8" x14ac:dyDescent="0.25">
      <c r="A253" s="4" t="s">
        <v>328</v>
      </c>
      <c r="B253" s="22">
        <v>32229</v>
      </c>
      <c r="C253" s="4" t="s">
        <v>329</v>
      </c>
      <c r="D253" s="23">
        <v>23.88</v>
      </c>
      <c r="E253" s="23">
        <v>1500</v>
      </c>
      <c r="F253" s="82">
        <v>1500</v>
      </c>
      <c r="G253" s="82">
        <v>2000</v>
      </c>
      <c r="H253" s="45">
        <f t="shared" si="11"/>
        <v>500</v>
      </c>
    </row>
    <row r="254" spans="1:8" x14ac:dyDescent="0.25">
      <c r="A254" s="4" t="s">
        <v>330</v>
      </c>
      <c r="B254" s="22">
        <v>32319</v>
      </c>
      <c r="C254" s="4" t="s">
        <v>151</v>
      </c>
      <c r="D254" s="23">
        <v>325</v>
      </c>
      <c r="E254" s="23">
        <v>0</v>
      </c>
      <c r="F254" s="82">
        <v>0</v>
      </c>
      <c r="G254" s="82">
        <v>0</v>
      </c>
      <c r="H254" s="45">
        <f t="shared" si="11"/>
        <v>0</v>
      </c>
    </row>
    <row r="255" spans="1:8" x14ac:dyDescent="0.25">
      <c r="A255" s="4" t="s">
        <v>331</v>
      </c>
      <c r="B255" s="22">
        <v>32942</v>
      </c>
      <c r="C255" s="4" t="s">
        <v>332</v>
      </c>
      <c r="D255" s="23"/>
      <c r="E255" s="23">
        <v>500</v>
      </c>
      <c r="F255" s="82">
        <v>500</v>
      </c>
      <c r="G255" s="82">
        <v>400</v>
      </c>
      <c r="H255" s="45">
        <f t="shared" si="11"/>
        <v>-100</v>
      </c>
    </row>
    <row r="256" spans="1:8" x14ac:dyDescent="0.25">
      <c r="A256" s="4" t="s">
        <v>333</v>
      </c>
      <c r="B256" s="22">
        <v>32999</v>
      </c>
      <c r="C256" s="4" t="s">
        <v>504</v>
      </c>
      <c r="D256" s="23">
        <v>2063.09</v>
      </c>
      <c r="E256" s="23">
        <v>1500</v>
      </c>
      <c r="F256" s="82">
        <v>1500</v>
      </c>
      <c r="G256" s="82">
        <v>1100</v>
      </c>
      <c r="H256" s="45">
        <f t="shared" si="11"/>
        <v>-400</v>
      </c>
    </row>
    <row r="257" spans="1:8" x14ac:dyDescent="0.25">
      <c r="A257" s="4" t="s">
        <v>334</v>
      </c>
      <c r="B257" s="22">
        <v>92221</v>
      </c>
      <c r="C257" s="4" t="s">
        <v>191</v>
      </c>
      <c r="D257" s="23"/>
      <c r="E257" s="23"/>
      <c r="F257" s="23"/>
      <c r="G257" s="82"/>
      <c r="H257" s="45">
        <f t="shared" si="11"/>
        <v>0</v>
      </c>
    </row>
    <row r="258" spans="1:8" x14ac:dyDescent="0.25">
      <c r="A258" s="25">
        <v>34</v>
      </c>
      <c r="B258" s="16" t="s">
        <v>3</v>
      </c>
      <c r="C258" s="25"/>
      <c r="D258" s="26">
        <f>D259</f>
        <v>0</v>
      </c>
      <c r="E258" s="26">
        <f>E259</f>
        <v>0</v>
      </c>
      <c r="F258" s="26">
        <f>F259</f>
        <v>0</v>
      </c>
      <c r="G258" s="18">
        <f>G259</f>
        <v>0</v>
      </c>
      <c r="H258" s="26">
        <f t="shared" si="11"/>
        <v>0</v>
      </c>
    </row>
    <row r="259" spans="1:8" x14ac:dyDescent="0.25">
      <c r="A259" s="4"/>
      <c r="B259" s="22">
        <v>34311</v>
      </c>
      <c r="C259" s="4" t="s">
        <v>91</v>
      </c>
      <c r="D259" s="23">
        <v>0</v>
      </c>
      <c r="E259" s="23">
        <v>0</v>
      </c>
      <c r="F259" s="23">
        <v>0</v>
      </c>
      <c r="G259" s="82">
        <v>0</v>
      </c>
      <c r="H259" s="45">
        <f t="shared" si="11"/>
        <v>0</v>
      </c>
    </row>
    <row r="260" spans="1:8" x14ac:dyDescent="0.25">
      <c r="A260" s="27">
        <v>4</v>
      </c>
      <c r="B260" s="28" t="s">
        <v>94</v>
      </c>
      <c r="C260" s="27"/>
      <c r="D260" s="44">
        <f>D261</f>
        <v>33.29</v>
      </c>
      <c r="E260" s="44">
        <f>E261</f>
        <v>0</v>
      </c>
      <c r="F260" s="44">
        <f>F261</f>
        <v>0</v>
      </c>
      <c r="G260" s="15">
        <f>G261</f>
        <v>0</v>
      </c>
      <c r="H260" s="44">
        <f t="shared" si="11"/>
        <v>0</v>
      </c>
    </row>
    <row r="261" spans="1:8" x14ac:dyDescent="0.25">
      <c r="A261" s="4"/>
      <c r="B261" s="22">
        <v>42273</v>
      </c>
      <c r="C261" s="30" t="s">
        <v>185</v>
      </c>
      <c r="D261" s="23">
        <v>33.29</v>
      </c>
      <c r="E261" s="23">
        <v>0</v>
      </c>
      <c r="F261" s="23">
        <v>0</v>
      </c>
      <c r="G261" s="82">
        <v>0</v>
      </c>
      <c r="H261" s="45">
        <f t="shared" si="11"/>
        <v>0</v>
      </c>
    </row>
    <row r="262" spans="1:8" x14ac:dyDescent="0.25">
      <c r="A262" s="74"/>
      <c r="B262" s="79" t="s">
        <v>508</v>
      </c>
      <c r="C262" s="74"/>
      <c r="D262" s="75"/>
      <c r="E262" s="75"/>
      <c r="F262" s="76">
        <f>SUM(F263:F265)</f>
        <v>20000</v>
      </c>
      <c r="G262" s="76">
        <f>SUM(G263:G265)</f>
        <v>20000</v>
      </c>
      <c r="H262" s="75">
        <f t="shared" si="11"/>
        <v>0</v>
      </c>
    </row>
    <row r="263" spans="1:8" x14ac:dyDescent="0.25">
      <c r="A263" s="4" t="s">
        <v>521</v>
      </c>
      <c r="B263" s="22">
        <v>92211</v>
      </c>
      <c r="C263" s="4" t="s">
        <v>506</v>
      </c>
      <c r="D263" s="23"/>
      <c r="E263" s="23"/>
      <c r="F263" s="23"/>
      <c r="G263" s="82">
        <v>371.88</v>
      </c>
      <c r="H263" s="45">
        <f t="shared" si="11"/>
        <v>371.88</v>
      </c>
    </row>
    <row r="264" spans="1:8" x14ac:dyDescent="0.25">
      <c r="A264" s="4" t="s">
        <v>522</v>
      </c>
      <c r="B264" s="22">
        <v>63313</v>
      </c>
      <c r="C264" s="4" t="s">
        <v>524</v>
      </c>
      <c r="D264" s="23"/>
      <c r="E264" s="23"/>
      <c r="F264" s="82">
        <v>17500</v>
      </c>
      <c r="G264" s="82">
        <v>17500</v>
      </c>
      <c r="H264" s="45">
        <f t="shared" si="11"/>
        <v>0</v>
      </c>
    </row>
    <row r="265" spans="1:8" x14ac:dyDescent="0.25">
      <c r="A265" s="57" t="s">
        <v>523</v>
      </c>
      <c r="B265" s="22">
        <v>63314</v>
      </c>
      <c r="C265" s="4" t="s">
        <v>525</v>
      </c>
      <c r="D265" s="23"/>
      <c r="E265" s="23"/>
      <c r="F265" s="82">
        <v>2500</v>
      </c>
      <c r="G265" s="82">
        <v>2128.12</v>
      </c>
      <c r="H265" s="45">
        <f t="shared" si="11"/>
        <v>-371.88000000000011</v>
      </c>
    </row>
    <row r="266" spans="1:8" x14ac:dyDescent="0.25">
      <c r="B266" s="78"/>
      <c r="D266" s="32"/>
      <c r="E266" s="32"/>
      <c r="F266" s="32"/>
      <c r="G266" s="83"/>
      <c r="H266" s="45">
        <f t="shared" si="11"/>
        <v>0</v>
      </c>
    </row>
    <row r="267" spans="1:8" x14ac:dyDescent="0.25">
      <c r="A267" s="99" t="s">
        <v>6</v>
      </c>
      <c r="B267" s="100"/>
      <c r="C267" s="2"/>
      <c r="D267" s="23"/>
      <c r="E267" s="23"/>
      <c r="F267" s="23"/>
      <c r="G267" s="23"/>
      <c r="H267" s="45">
        <f t="shared" si="11"/>
        <v>0</v>
      </c>
    </row>
    <row r="268" spans="1:8" x14ac:dyDescent="0.25">
      <c r="A268" s="4"/>
      <c r="B268" s="5" t="s">
        <v>99</v>
      </c>
      <c r="C268" s="33" t="s">
        <v>304</v>
      </c>
      <c r="D268" s="23"/>
      <c r="E268" s="23"/>
      <c r="F268" s="23"/>
      <c r="G268" s="23"/>
      <c r="H268" s="45">
        <f t="shared" si="11"/>
        <v>0</v>
      </c>
    </row>
    <row r="269" spans="1:8" x14ac:dyDescent="0.25">
      <c r="A269" s="4"/>
      <c r="B269" s="5" t="s">
        <v>305</v>
      </c>
      <c r="C269" s="33" t="s">
        <v>306</v>
      </c>
      <c r="D269" s="2" t="s">
        <v>14</v>
      </c>
      <c r="E269" s="2" t="s">
        <v>14</v>
      </c>
      <c r="F269" s="2" t="s">
        <v>14</v>
      </c>
      <c r="G269" s="2"/>
      <c r="H269" s="97"/>
    </row>
    <row r="270" spans="1:8" x14ac:dyDescent="0.25">
      <c r="A270" s="4"/>
      <c r="B270" s="7" t="s">
        <v>448</v>
      </c>
      <c r="C270" s="8" t="s">
        <v>335</v>
      </c>
      <c r="D270" s="3" t="s">
        <v>7</v>
      </c>
      <c r="E270" s="3" t="s">
        <v>8</v>
      </c>
      <c r="F270" s="3" t="s">
        <v>476</v>
      </c>
      <c r="G270" s="3" t="s">
        <v>475</v>
      </c>
      <c r="H270" s="97"/>
    </row>
    <row r="271" spans="1:8" x14ac:dyDescent="0.25">
      <c r="A271" s="10" t="s">
        <v>5</v>
      </c>
      <c r="B271" s="11" t="s">
        <v>17</v>
      </c>
      <c r="C271" s="12"/>
      <c r="D271" s="46">
        <f>SUM(D272+D279)</f>
        <v>3349.25</v>
      </c>
      <c r="E271" s="46">
        <f>SUM(E272+E279)</f>
        <v>7000</v>
      </c>
      <c r="F271" s="13">
        <f t="shared" ref="F271:G271" si="14">SUM(F272+F279)</f>
        <v>7000</v>
      </c>
      <c r="G271" s="13">
        <f t="shared" si="14"/>
        <v>7000</v>
      </c>
      <c r="H271" s="46">
        <f t="shared" si="11"/>
        <v>0</v>
      </c>
    </row>
    <row r="272" spans="1:8" x14ac:dyDescent="0.25">
      <c r="A272" s="14">
        <v>3</v>
      </c>
      <c r="B272" s="14" t="s">
        <v>0</v>
      </c>
      <c r="C272" s="14"/>
      <c r="D272" s="44">
        <f>SUM(D276+D277)</f>
        <v>3349.25</v>
      </c>
      <c r="E272" s="44">
        <f>SUM(E273+E277)</f>
        <v>6300</v>
      </c>
      <c r="F272" s="15">
        <f t="shared" ref="F272:G272" si="15">SUM(F273+F277)</f>
        <v>6300</v>
      </c>
      <c r="G272" s="15">
        <f t="shared" si="15"/>
        <v>6300</v>
      </c>
      <c r="H272" s="44">
        <f t="shared" si="11"/>
        <v>0</v>
      </c>
    </row>
    <row r="273" spans="1:8" x14ac:dyDescent="0.25">
      <c r="A273" s="16">
        <v>32</v>
      </c>
      <c r="B273" s="16" t="s">
        <v>2</v>
      </c>
      <c r="C273" s="17"/>
      <c r="D273" s="26">
        <f>D276</f>
        <v>3349.25</v>
      </c>
      <c r="E273" s="26">
        <f>SUM(E274:E276)</f>
        <v>6300</v>
      </c>
      <c r="F273" s="18">
        <f t="shared" ref="F273:G273" si="16">SUM(F274:F276)</f>
        <v>6300</v>
      </c>
      <c r="G273" s="18">
        <f t="shared" si="16"/>
        <v>6300</v>
      </c>
      <c r="H273" s="26">
        <f t="shared" si="11"/>
        <v>0</v>
      </c>
    </row>
    <row r="274" spans="1:8" x14ac:dyDescent="0.25">
      <c r="A274" s="19" t="s">
        <v>336</v>
      </c>
      <c r="B274" s="19">
        <v>32112</v>
      </c>
      <c r="C274" s="20" t="s">
        <v>337</v>
      </c>
      <c r="D274" s="45"/>
      <c r="E274" s="45">
        <v>6000</v>
      </c>
      <c r="F274" s="21">
        <v>6000</v>
      </c>
      <c r="G274" s="21">
        <v>6000</v>
      </c>
      <c r="H274" s="45">
        <f t="shared" si="11"/>
        <v>0</v>
      </c>
    </row>
    <row r="275" spans="1:8" x14ac:dyDescent="0.25">
      <c r="A275" s="19" t="s">
        <v>338</v>
      </c>
      <c r="B275" s="19">
        <v>32216</v>
      </c>
      <c r="C275" s="59" t="s">
        <v>339</v>
      </c>
      <c r="D275" s="45"/>
      <c r="E275" s="45">
        <v>300</v>
      </c>
      <c r="F275" s="21">
        <v>300</v>
      </c>
      <c r="G275" s="21">
        <v>300</v>
      </c>
      <c r="H275" s="45">
        <f t="shared" si="11"/>
        <v>0</v>
      </c>
    </row>
    <row r="276" spans="1:8" x14ac:dyDescent="0.25">
      <c r="A276" s="4" t="s">
        <v>340</v>
      </c>
      <c r="B276" s="22">
        <v>32999</v>
      </c>
      <c r="C276" s="4" t="s">
        <v>177</v>
      </c>
      <c r="D276" s="23">
        <v>3349.25</v>
      </c>
      <c r="E276" s="23">
        <v>0</v>
      </c>
      <c r="F276" s="82">
        <v>0</v>
      </c>
      <c r="G276" s="82">
        <v>0</v>
      </c>
      <c r="H276" s="45">
        <f t="shared" si="11"/>
        <v>0</v>
      </c>
    </row>
    <row r="277" spans="1:8" x14ac:dyDescent="0.25">
      <c r="A277" s="25">
        <v>34</v>
      </c>
      <c r="B277" s="16" t="s">
        <v>3</v>
      </c>
      <c r="C277" s="25"/>
      <c r="D277" s="26">
        <f>D278</f>
        <v>0</v>
      </c>
      <c r="E277" s="26">
        <f>E278</f>
        <v>0</v>
      </c>
      <c r="F277" s="18">
        <f>F278</f>
        <v>0</v>
      </c>
      <c r="G277" s="18">
        <f>G278</f>
        <v>0</v>
      </c>
      <c r="H277" s="26">
        <f t="shared" si="11"/>
        <v>0</v>
      </c>
    </row>
    <row r="278" spans="1:8" x14ac:dyDescent="0.25">
      <c r="A278" s="4"/>
      <c r="B278" s="22">
        <v>34311</v>
      </c>
      <c r="C278" s="4" t="s">
        <v>91</v>
      </c>
      <c r="D278" s="23">
        <v>0</v>
      </c>
      <c r="E278" s="23">
        <v>0</v>
      </c>
      <c r="F278" s="82">
        <v>0</v>
      </c>
      <c r="G278" s="82">
        <v>0</v>
      </c>
      <c r="H278" s="45">
        <f t="shared" si="11"/>
        <v>0</v>
      </c>
    </row>
    <row r="279" spans="1:8" x14ac:dyDescent="0.25">
      <c r="A279" s="27">
        <v>4</v>
      </c>
      <c r="B279" s="28" t="s">
        <v>94</v>
      </c>
      <c r="C279" s="27"/>
      <c r="D279" s="44">
        <f>SUM(D280+D281)</f>
        <v>0</v>
      </c>
      <c r="E279" s="44">
        <f>SUM(E280+E281)</f>
        <v>700</v>
      </c>
      <c r="F279" s="15">
        <f>SUM(F280+F281)</f>
        <v>700</v>
      </c>
      <c r="G279" s="15">
        <f>SUM(G280+G281)</f>
        <v>700</v>
      </c>
      <c r="H279" s="44">
        <f t="shared" si="11"/>
        <v>0</v>
      </c>
    </row>
    <row r="280" spans="1:8" x14ac:dyDescent="0.25">
      <c r="A280" s="4" t="s">
        <v>341</v>
      </c>
      <c r="B280" s="22">
        <v>42273</v>
      </c>
      <c r="C280" s="30" t="s">
        <v>185</v>
      </c>
      <c r="D280" s="23">
        <v>0</v>
      </c>
      <c r="E280" s="23">
        <v>700</v>
      </c>
      <c r="F280" s="82">
        <v>700</v>
      </c>
      <c r="G280" s="82">
        <v>700</v>
      </c>
      <c r="H280" s="45">
        <f t="shared" si="11"/>
        <v>0</v>
      </c>
    </row>
    <row r="281" spans="1:8" x14ac:dyDescent="0.25">
      <c r="A281" s="57" t="s">
        <v>342</v>
      </c>
      <c r="B281" s="58">
        <v>92221</v>
      </c>
      <c r="C281" s="70" t="s">
        <v>191</v>
      </c>
      <c r="D281" s="23"/>
      <c r="E281" s="23"/>
      <c r="F281" s="82"/>
      <c r="G281" s="82"/>
      <c r="H281" s="45">
        <f t="shared" si="11"/>
        <v>0</v>
      </c>
    </row>
    <row r="282" spans="1:8" x14ac:dyDescent="0.25">
      <c r="A282" s="74"/>
      <c r="B282" s="79" t="s">
        <v>508</v>
      </c>
      <c r="C282" s="74"/>
      <c r="D282" s="75"/>
      <c r="E282" s="75"/>
      <c r="F282" s="76">
        <f>SUM(F283:F285)</f>
        <v>7000</v>
      </c>
      <c r="G282" s="76">
        <f>SUM(G283:G285)</f>
        <v>7000</v>
      </c>
      <c r="H282" s="75">
        <f t="shared" si="11"/>
        <v>0</v>
      </c>
    </row>
    <row r="283" spans="1:8" x14ac:dyDescent="0.25">
      <c r="A283" s="4" t="s">
        <v>528</v>
      </c>
      <c r="B283" s="22">
        <v>92211</v>
      </c>
      <c r="C283" s="4" t="s">
        <v>506</v>
      </c>
      <c r="D283" s="23"/>
      <c r="E283" s="23"/>
      <c r="F283" s="82"/>
      <c r="G283" s="82">
        <v>82.46</v>
      </c>
      <c r="H283" s="45">
        <f t="shared" si="11"/>
        <v>82.46</v>
      </c>
    </row>
    <row r="284" spans="1:8" x14ac:dyDescent="0.25">
      <c r="A284" s="4" t="s">
        <v>526</v>
      </c>
      <c r="B284" s="22">
        <v>66314</v>
      </c>
      <c r="C284" s="4" t="s">
        <v>527</v>
      </c>
      <c r="D284" s="23"/>
      <c r="E284" s="23"/>
      <c r="F284" s="82">
        <v>7000</v>
      </c>
      <c r="G284" s="82">
        <v>6917.54</v>
      </c>
      <c r="H284" s="45">
        <f t="shared" si="11"/>
        <v>-82.460000000000036</v>
      </c>
    </row>
    <row r="285" spans="1:8" x14ac:dyDescent="0.25">
      <c r="A285" s="99" t="s">
        <v>6</v>
      </c>
      <c r="B285" s="100"/>
      <c r="C285" s="2"/>
      <c r="D285" s="23"/>
      <c r="E285" s="23"/>
      <c r="F285" s="23"/>
      <c r="G285" s="23"/>
      <c r="H285" s="45">
        <f t="shared" si="11"/>
        <v>0</v>
      </c>
    </row>
    <row r="286" spans="1:8" x14ac:dyDescent="0.25">
      <c r="A286" s="4"/>
      <c r="B286" s="5" t="s">
        <v>99</v>
      </c>
      <c r="C286" s="33" t="s">
        <v>304</v>
      </c>
      <c r="D286" s="23"/>
      <c r="E286" s="23"/>
      <c r="F286" s="23"/>
      <c r="G286" s="23"/>
      <c r="H286" s="45">
        <f t="shared" si="11"/>
        <v>0</v>
      </c>
    </row>
    <row r="287" spans="1:8" x14ac:dyDescent="0.25">
      <c r="A287" s="4"/>
      <c r="B287" s="5" t="s">
        <v>305</v>
      </c>
      <c r="C287" s="33" t="s">
        <v>306</v>
      </c>
      <c r="D287" s="2" t="s">
        <v>14</v>
      </c>
      <c r="E287" s="2" t="s">
        <v>14</v>
      </c>
      <c r="F287" s="2" t="s">
        <v>14</v>
      </c>
      <c r="G287" s="2"/>
      <c r="H287" s="97"/>
    </row>
    <row r="288" spans="1:8" x14ac:dyDescent="0.25">
      <c r="A288" s="4"/>
      <c r="B288" s="7" t="s">
        <v>343</v>
      </c>
      <c r="C288" s="8" t="s">
        <v>502</v>
      </c>
      <c r="D288" s="3" t="s">
        <v>7</v>
      </c>
      <c r="E288" s="3" t="s">
        <v>8</v>
      </c>
      <c r="F288" s="3" t="s">
        <v>476</v>
      </c>
      <c r="G288" s="3" t="s">
        <v>475</v>
      </c>
      <c r="H288" s="97"/>
    </row>
    <row r="289" spans="1:9" x14ac:dyDescent="0.25">
      <c r="A289" s="10" t="s">
        <v>5</v>
      </c>
      <c r="B289" s="11" t="s">
        <v>17</v>
      </c>
      <c r="C289" s="12"/>
      <c r="D289" s="46">
        <f>D290</f>
        <v>2667.81</v>
      </c>
      <c r="E289" s="46">
        <f>E290</f>
        <v>73600.87</v>
      </c>
      <c r="F289" s="13">
        <f>F290</f>
        <v>25000</v>
      </c>
      <c r="G289" s="13">
        <f>G290+G306</f>
        <v>17000</v>
      </c>
      <c r="H289" s="13">
        <f t="shared" si="11"/>
        <v>-8000</v>
      </c>
    </row>
    <row r="290" spans="1:9" x14ac:dyDescent="0.25">
      <c r="A290" s="14">
        <v>3</v>
      </c>
      <c r="B290" s="14" t="s">
        <v>0</v>
      </c>
      <c r="C290" s="14"/>
      <c r="D290" s="44">
        <f>SUM(D291+D292)</f>
        <v>2667.81</v>
      </c>
      <c r="E290" s="44">
        <f>SUM(E291+E292)</f>
        <v>73600.87</v>
      </c>
      <c r="F290" s="15">
        <f>SUM(F291+F292)</f>
        <v>25000</v>
      </c>
      <c r="G290" s="15">
        <f>SUM(G291+G292)</f>
        <v>8649.130000000001</v>
      </c>
      <c r="H290" s="15">
        <f t="shared" si="11"/>
        <v>-16350.869999999999</v>
      </c>
    </row>
    <row r="291" spans="1:9" x14ac:dyDescent="0.25">
      <c r="A291" s="36">
        <v>31</v>
      </c>
      <c r="B291" s="36" t="s">
        <v>1</v>
      </c>
      <c r="C291" s="60"/>
      <c r="D291" s="47"/>
      <c r="E291" s="47">
        <f>SUM(E293+E294)</f>
        <v>550</v>
      </c>
      <c r="F291" s="81">
        <f t="shared" ref="F291:G291" si="17">SUM(F293+F294)</f>
        <v>582.5</v>
      </c>
      <c r="G291" s="81">
        <f t="shared" si="17"/>
        <v>550</v>
      </c>
      <c r="H291" s="81">
        <f t="shared" si="11"/>
        <v>-32.5</v>
      </c>
    </row>
    <row r="292" spans="1:9" x14ac:dyDescent="0.25">
      <c r="A292" s="16">
        <v>32</v>
      </c>
      <c r="B292" s="61" t="s">
        <v>2</v>
      </c>
      <c r="C292" s="17"/>
      <c r="D292" s="26">
        <f>SUM(D295:D305)</f>
        <v>2667.81</v>
      </c>
      <c r="E292" s="26">
        <f>SUM(E295:E305)</f>
        <v>73050.87</v>
      </c>
      <c r="F292" s="18">
        <f>SUM(F295:F306)</f>
        <v>24417.5</v>
      </c>
      <c r="G292" s="18">
        <f>SUM(G295:G305)</f>
        <v>8099.13</v>
      </c>
      <c r="H292" s="18">
        <f t="shared" si="11"/>
        <v>-16318.369999999999</v>
      </c>
    </row>
    <row r="293" spans="1:9" ht="30" x14ac:dyDescent="0.25">
      <c r="A293" s="19" t="s">
        <v>344</v>
      </c>
      <c r="B293" s="62">
        <v>31219</v>
      </c>
      <c r="C293" s="39" t="s">
        <v>345</v>
      </c>
      <c r="D293" s="45"/>
      <c r="E293" s="45">
        <v>472.1</v>
      </c>
      <c r="F293" s="21">
        <v>500</v>
      </c>
      <c r="G293" s="21">
        <v>472</v>
      </c>
      <c r="H293" s="21">
        <f t="shared" si="11"/>
        <v>-28</v>
      </c>
      <c r="I293" s="72"/>
    </row>
    <row r="294" spans="1:9" x14ac:dyDescent="0.25">
      <c r="A294" s="19" t="s">
        <v>346</v>
      </c>
      <c r="B294" s="62">
        <v>31321</v>
      </c>
      <c r="C294" s="20" t="s">
        <v>347</v>
      </c>
      <c r="D294" s="45"/>
      <c r="E294" s="45">
        <v>77.900000000000006</v>
      </c>
      <c r="F294" s="21">
        <v>82.5</v>
      </c>
      <c r="G294" s="21">
        <v>78</v>
      </c>
      <c r="H294" s="21">
        <f t="shared" si="11"/>
        <v>-4.5</v>
      </c>
    </row>
    <row r="295" spans="1:9" x14ac:dyDescent="0.25">
      <c r="A295" s="4" t="s">
        <v>348</v>
      </c>
      <c r="B295" s="19">
        <v>32119</v>
      </c>
      <c r="C295" s="48" t="s">
        <v>349</v>
      </c>
      <c r="D295" s="23">
        <v>0</v>
      </c>
      <c r="E295" s="23">
        <v>35384.17</v>
      </c>
      <c r="F295" s="82">
        <v>1000</v>
      </c>
      <c r="G295" s="82">
        <v>500</v>
      </c>
      <c r="H295" s="21">
        <f t="shared" si="11"/>
        <v>-500</v>
      </c>
    </row>
    <row r="296" spans="1:9" x14ac:dyDescent="0.25">
      <c r="A296" s="4" t="s">
        <v>350</v>
      </c>
      <c r="B296" s="19">
        <v>32211</v>
      </c>
      <c r="C296" s="48" t="s">
        <v>29</v>
      </c>
      <c r="D296" s="23"/>
      <c r="E296" s="23">
        <v>400</v>
      </c>
      <c r="F296" s="82">
        <v>500</v>
      </c>
      <c r="G296" s="82">
        <v>1000</v>
      </c>
      <c r="H296" s="21">
        <f t="shared" si="11"/>
        <v>500</v>
      </c>
    </row>
    <row r="297" spans="1:9" ht="30" x14ac:dyDescent="0.25">
      <c r="A297" s="4" t="s">
        <v>351</v>
      </c>
      <c r="B297" s="19">
        <v>32219</v>
      </c>
      <c r="C297" s="49" t="s">
        <v>352</v>
      </c>
      <c r="D297" s="23"/>
      <c r="E297" s="23">
        <v>1196.1300000000001</v>
      </c>
      <c r="F297" s="82">
        <v>1200</v>
      </c>
      <c r="G297" s="82">
        <v>2000</v>
      </c>
      <c r="H297" s="21">
        <f t="shared" si="11"/>
        <v>800</v>
      </c>
    </row>
    <row r="298" spans="1:9" x14ac:dyDescent="0.25">
      <c r="A298" s="4" t="s">
        <v>353</v>
      </c>
      <c r="B298" s="19">
        <v>32224</v>
      </c>
      <c r="C298" s="48" t="s">
        <v>354</v>
      </c>
      <c r="D298" s="23"/>
      <c r="E298" s="23">
        <v>433.38</v>
      </c>
      <c r="F298" s="82">
        <v>500</v>
      </c>
      <c r="G298" s="82">
        <v>1000</v>
      </c>
      <c r="H298" s="21">
        <f t="shared" si="11"/>
        <v>500</v>
      </c>
    </row>
    <row r="299" spans="1:9" x14ac:dyDescent="0.25">
      <c r="A299" s="4" t="s">
        <v>355</v>
      </c>
      <c r="B299" s="19">
        <v>32234</v>
      </c>
      <c r="C299" s="48" t="s">
        <v>356</v>
      </c>
      <c r="D299" s="23"/>
      <c r="E299" s="23">
        <v>100.01</v>
      </c>
      <c r="F299" s="82">
        <v>100</v>
      </c>
      <c r="G299" s="82">
        <v>300</v>
      </c>
      <c r="H299" s="21">
        <f t="shared" si="11"/>
        <v>200</v>
      </c>
    </row>
    <row r="300" spans="1:9" x14ac:dyDescent="0.25">
      <c r="A300" s="4" t="s">
        <v>357</v>
      </c>
      <c r="B300" s="19">
        <v>32251</v>
      </c>
      <c r="C300" s="48" t="s">
        <v>46</v>
      </c>
      <c r="D300" s="23"/>
      <c r="E300" s="23">
        <v>2240.2800000000002</v>
      </c>
      <c r="F300" s="82">
        <v>1500</v>
      </c>
      <c r="G300" s="82">
        <v>1000</v>
      </c>
      <c r="H300" s="21">
        <f t="shared" si="11"/>
        <v>-500</v>
      </c>
    </row>
    <row r="301" spans="1:9" x14ac:dyDescent="0.25">
      <c r="A301" s="4" t="s">
        <v>358</v>
      </c>
      <c r="B301" s="19">
        <v>32319</v>
      </c>
      <c r="C301" s="39" t="s">
        <v>359</v>
      </c>
      <c r="D301" s="23">
        <v>0</v>
      </c>
      <c r="E301" s="23">
        <v>15085</v>
      </c>
      <c r="F301" s="82">
        <v>0</v>
      </c>
      <c r="G301" s="82">
        <v>0</v>
      </c>
      <c r="H301" s="21">
        <f t="shared" si="11"/>
        <v>0</v>
      </c>
    </row>
    <row r="302" spans="1:9" x14ac:dyDescent="0.25">
      <c r="A302" s="4" t="s">
        <v>360</v>
      </c>
      <c r="B302" s="19">
        <v>32339</v>
      </c>
      <c r="C302" s="39" t="s">
        <v>361</v>
      </c>
      <c r="D302" s="23"/>
      <c r="E302" s="23">
        <v>499.5</v>
      </c>
      <c r="F302" s="82">
        <v>0</v>
      </c>
      <c r="G302" s="82">
        <v>500</v>
      </c>
      <c r="H302" s="21">
        <f t="shared" si="11"/>
        <v>500</v>
      </c>
    </row>
    <row r="303" spans="1:9" x14ac:dyDescent="0.25">
      <c r="A303" s="4" t="s">
        <v>362</v>
      </c>
      <c r="B303" s="19">
        <v>32379</v>
      </c>
      <c r="C303" s="48" t="s">
        <v>363</v>
      </c>
      <c r="D303" s="23">
        <v>0</v>
      </c>
      <c r="E303" s="23">
        <v>0</v>
      </c>
      <c r="F303" s="82">
        <v>0</v>
      </c>
      <c r="G303" s="82">
        <v>150</v>
      </c>
      <c r="H303" s="21">
        <f t="shared" si="11"/>
        <v>150</v>
      </c>
    </row>
    <row r="304" spans="1:9" x14ac:dyDescent="0.25">
      <c r="A304" s="4" t="s">
        <v>364</v>
      </c>
      <c r="B304" s="19">
        <v>32924</v>
      </c>
      <c r="C304" s="48" t="s">
        <v>365</v>
      </c>
      <c r="D304" s="23"/>
      <c r="E304" s="23">
        <v>190</v>
      </c>
      <c r="F304" s="82">
        <v>0</v>
      </c>
      <c r="G304" s="82">
        <v>0</v>
      </c>
      <c r="H304" s="21">
        <f t="shared" si="11"/>
        <v>0</v>
      </c>
    </row>
    <row r="305" spans="1:8" x14ac:dyDescent="0.25">
      <c r="A305" s="4" t="s">
        <v>366</v>
      </c>
      <c r="B305" s="19">
        <v>32999</v>
      </c>
      <c r="C305" s="48" t="s">
        <v>177</v>
      </c>
      <c r="D305" s="23">
        <v>2667.81</v>
      </c>
      <c r="E305" s="23">
        <v>17522.400000000001</v>
      </c>
      <c r="F305" s="82">
        <v>11876.02</v>
      </c>
      <c r="G305" s="82">
        <v>1649.13</v>
      </c>
      <c r="H305" s="21">
        <f t="shared" ref="H305:H309" si="18">G305-F305</f>
        <v>-10226.89</v>
      </c>
    </row>
    <row r="306" spans="1:8" x14ac:dyDescent="0.25">
      <c r="A306" s="4" t="s">
        <v>434</v>
      </c>
      <c r="B306" s="22">
        <v>92221</v>
      </c>
      <c r="C306" s="4" t="s">
        <v>191</v>
      </c>
      <c r="D306" s="23"/>
      <c r="E306" s="23"/>
      <c r="F306" s="82">
        <v>7741.48</v>
      </c>
      <c r="G306" s="85">
        <v>8350.8700000000008</v>
      </c>
      <c r="H306" s="21">
        <f t="shared" si="18"/>
        <v>609.39000000000124</v>
      </c>
    </row>
    <row r="307" spans="1:8" x14ac:dyDescent="0.25">
      <c r="A307" s="74"/>
      <c r="B307" s="79" t="s">
        <v>508</v>
      </c>
      <c r="C307" s="74"/>
      <c r="D307" s="75"/>
      <c r="E307" s="75"/>
      <c r="F307" s="76">
        <f>SUM(F308:F310)</f>
        <v>25000</v>
      </c>
      <c r="G307" s="76">
        <f>SUM(G308:G310)</f>
        <v>17000</v>
      </c>
      <c r="H307" s="76">
        <f t="shared" si="18"/>
        <v>-8000</v>
      </c>
    </row>
    <row r="308" spans="1:8" x14ac:dyDescent="0.25">
      <c r="A308" s="4" t="s">
        <v>529</v>
      </c>
      <c r="B308" s="22">
        <v>92211</v>
      </c>
      <c r="C308" s="4" t="s">
        <v>506</v>
      </c>
      <c r="D308" s="23"/>
      <c r="E308" s="23"/>
      <c r="F308" s="82">
        <v>16510.77</v>
      </c>
      <c r="G308" s="82">
        <v>0</v>
      </c>
      <c r="H308" s="21">
        <f t="shared" si="18"/>
        <v>-16510.77</v>
      </c>
    </row>
    <row r="309" spans="1:8" x14ac:dyDescent="0.25">
      <c r="A309" s="4" t="s">
        <v>530</v>
      </c>
      <c r="B309" s="22">
        <v>63811</v>
      </c>
      <c r="C309" s="87" t="s">
        <v>531</v>
      </c>
      <c r="D309" s="23"/>
      <c r="E309" s="23"/>
      <c r="F309" s="82">
        <v>8489.23</v>
      </c>
      <c r="G309" s="82">
        <v>17000</v>
      </c>
      <c r="H309" s="21">
        <f t="shared" si="18"/>
        <v>8510.77</v>
      </c>
    </row>
    <row r="310" spans="1:8" x14ac:dyDescent="0.25">
      <c r="A310" s="57"/>
      <c r="B310" s="22"/>
      <c r="C310" s="4"/>
      <c r="D310" s="23"/>
      <c r="E310" s="23"/>
      <c r="F310" s="23"/>
      <c r="G310" s="82"/>
      <c r="H310" s="23"/>
    </row>
    <row r="311" spans="1:8" x14ac:dyDescent="0.25">
      <c r="A311" s="99" t="s">
        <v>6</v>
      </c>
      <c r="B311" s="101"/>
      <c r="C311" s="2"/>
      <c r="D311" s="23"/>
      <c r="E311" s="23"/>
      <c r="F311" s="23"/>
      <c r="G311" s="23"/>
      <c r="H311" s="23"/>
    </row>
    <row r="312" spans="1:8" x14ac:dyDescent="0.25">
      <c r="A312" s="4"/>
      <c r="B312" s="5" t="s">
        <v>99</v>
      </c>
      <c r="C312" s="33" t="s">
        <v>304</v>
      </c>
      <c r="D312" s="23"/>
      <c r="E312" s="23"/>
      <c r="F312" s="23"/>
      <c r="G312" s="23"/>
      <c r="H312" s="23"/>
    </row>
    <row r="313" spans="1:8" x14ac:dyDescent="0.25">
      <c r="A313" s="4"/>
      <c r="B313" s="5" t="s">
        <v>367</v>
      </c>
      <c r="C313" s="33" t="s">
        <v>306</v>
      </c>
      <c r="D313" s="2" t="s">
        <v>14</v>
      </c>
      <c r="E313" s="2" t="s">
        <v>14</v>
      </c>
      <c r="F313" s="2" t="s">
        <v>14</v>
      </c>
      <c r="G313" s="2"/>
      <c r="H313" s="2"/>
    </row>
    <row r="314" spans="1:8" x14ac:dyDescent="0.25">
      <c r="A314" s="4"/>
      <c r="B314" s="7" t="s">
        <v>343</v>
      </c>
      <c r="C314" s="8" t="s">
        <v>368</v>
      </c>
      <c r="D314" s="3" t="s">
        <v>7</v>
      </c>
      <c r="E314" s="3" t="s">
        <v>8</v>
      </c>
      <c r="F314" s="3" t="s">
        <v>476</v>
      </c>
      <c r="G314" s="3" t="s">
        <v>475</v>
      </c>
      <c r="H314" s="3"/>
    </row>
    <row r="315" spans="1:8" x14ac:dyDescent="0.25">
      <c r="A315" s="10" t="s">
        <v>5</v>
      </c>
      <c r="B315" s="11" t="s">
        <v>17</v>
      </c>
      <c r="C315" s="12"/>
      <c r="D315" s="46">
        <f>SUM(D316+D320)</f>
        <v>6770729.3300000001</v>
      </c>
      <c r="E315" s="46">
        <f>SUM(E316+E320)</f>
        <v>0</v>
      </c>
      <c r="F315" s="46">
        <f>SUM(F316+F320)</f>
        <v>0</v>
      </c>
      <c r="G315" s="46">
        <f>SUM(G316+G320)</f>
        <v>0</v>
      </c>
      <c r="H315" s="46">
        <f>SUM(H316+H320)</f>
        <v>0</v>
      </c>
    </row>
    <row r="316" spans="1:8" x14ac:dyDescent="0.25">
      <c r="A316" s="14">
        <v>3</v>
      </c>
      <c r="B316" s="14" t="s">
        <v>0</v>
      </c>
      <c r="C316" s="14"/>
      <c r="D316" s="44">
        <f>D317</f>
        <v>0</v>
      </c>
      <c r="E316" s="44">
        <f>E317</f>
        <v>0</v>
      </c>
      <c r="F316" s="44">
        <f>F317</f>
        <v>0</v>
      </c>
      <c r="G316" s="44">
        <f>G317</f>
        <v>0</v>
      </c>
      <c r="H316" s="44">
        <f>H317</f>
        <v>0</v>
      </c>
    </row>
    <row r="317" spans="1:8" x14ac:dyDescent="0.25">
      <c r="A317" s="16">
        <v>32</v>
      </c>
      <c r="B317" s="16" t="s">
        <v>2</v>
      </c>
      <c r="C317" s="17"/>
      <c r="D317" s="26">
        <f>SUM(D318:D319)</f>
        <v>0</v>
      </c>
      <c r="E317" s="26">
        <f>SUM(E318:E319)</f>
        <v>0</v>
      </c>
      <c r="F317" s="26">
        <f>SUM(F318:F319)</f>
        <v>0</v>
      </c>
      <c r="G317" s="26">
        <f>SUM(G318:G319)</f>
        <v>0</v>
      </c>
      <c r="H317" s="26">
        <f>SUM(H318:H319)</f>
        <v>0</v>
      </c>
    </row>
    <row r="318" spans="1:8" x14ac:dyDescent="0.25">
      <c r="A318" s="4" t="s">
        <v>369</v>
      </c>
      <c r="B318" s="63">
        <v>32379</v>
      </c>
      <c r="C318" s="63" t="s">
        <v>370</v>
      </c>
      <c r="D318" s="23">
        <v>0</v>
      </c>
      <c r="E318" s="23">
        <v>0</v>
      </c>
      <c r="F318" s="23">
        <v>0</v>
      </c>
      <c r="G318" s="23">
        <v>0</v>
      </c>
      <c r="H318" s="23">
        <v>0</v>
      </c>
    </row>
    <row r="319" spans="1:8" x14ac:dyDescent="0.25">
      <c r="A319" s="4" t="s">
        <v>371</v>
      </c>
      <c r="B319" s="63">
        <v>369310</v>
      </c>
      <c r="C319" s="63" t="s">
        <v>372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</row>
    <row r="320" spans="1:8" x14ac:dyDescent="0.25">
      <c r="A320" s="27">
        <v>4</v>
      </c>
      <c r="B320" s="28" t="s">
        <v>94</v>
      </c>
      <c r="C320" s="64" t="s">
        <v>373</v>
      </c>
      <c r="D320" s="44">
        <f>SUM(D321+D322)</f>
        <v>6770729.3300000001</v>
      </c>
      <c r="E320" s="44">
        <f>SUM(E321+E322)</f>
        <v>0</v>
      </c>
      <c r="F320" s="44">
        <f>SUM(F321+F322)</f>
        <v>0</v>
      </c>
      <c r="G320" s="44">
        <f>SUM(G321+G322)</f>
        <v>0</v>
      </c>
      <c r="H320" s="44">
        <f>SUM(H321+H322)</f>
        <v>0</v>
      </c>
    </row>
    <row r="321" spans="1:8" x14ac:dyDescent="0.25">
      <c r="A321" s="4" t="s">
        <v>374</v>
      </c>
      <c r="B321" s="63">
        <v>42123</v>
      </c>
      <c r="C321" s="63" t="s">
        <v>375</v>
      </c>
      <c r="D321" s="23">
        <v>6770729.3300000001</v>
      </c>
      <c r="E321" s="23">
        <v>0</v>
      </c>
      <c r="F321" s="23">
        <v>0</v>
      </c>
      <c r="G321" s="23">
        <v>0</v>
      </c>
      <c r="H321" s="23">
        <v>0</v>
      </c>
    </row>
    <row r="322" spans="1:8" x14ac:dyDescent="0.25">
      <c r="A322" s="4" t="s">
        <v>376</v>
      </c>
      <c r="B322" s="63">
        <v>422121</v>
      </c>
      <c r="C322" s="63" t="s">
        <v>377</v>
      </c>
      <c r="D322" s="23">
        <v>0</v>
      </c>
      <c r="E322" s="23">
        <v>0</v>
      </c>
      <c r="F322" s="23">
        <v>0</v>
      </c>
      <c r="G322" s="23">
        <v>0</v>
      </c>
      <c r="H322" s="23">
        <v>0</v>
      </c>
    </row>
    <row r="323" spans="1:8" x14ac:dyDescent="0.25">
      <c r="A323" s="74"/>
      <c r="B323" s="79" t="s">
        <v>508</v>
      </c>
      <c r="C323" s="74"/>
      <c r="D323" s="75"/>
      <c r="E323" s="75"/>
      <c r="F323" s="75"/>
      <c r="G323" s="76">
        <f>SUM(G324:G325)</f>
        <v>0</v>
      </c>
      <c r="H323" s="75"/>
    </row>
    <row r="324" spans="1:8" x14ac:dyDescent="0.25">
      <c r="A324" s="4"/>
      <c r="B324" s="22"/>
      <c r="C324" s="4"/>
      <c r="D324" s="23"/>
      <c r="E324" s="23"/>
      <c r="F324" s="23"/>
      <c r="G324" s="82"/>
      <c r="H324" s="23"/>
    </row>
    <row r="325" spans="1:8" x14ac:dyDescent="0.25">
      <c r="A325" s="99" t="s">
        <v>6</v>
      </c>
      <c r="B325" s="100"/>
      <c r="C325" s="2"/>
      <c r="D325" s="23"/>
      <c r="E325" s="23"/>
      <c r="F325" s="23"/>
      <c r="G325" s="23"/>
      <c r="H325" s="23"/>
    </row>
    <row r="326" spans="1:8" x14ac:dyDescent="0.25">
      <c r="A326" s="4"/>
      <c r="B326" s="5" t="s">
        <v>99</v>
      </c>
      <c r="C326" s="33" t="s">
        <v>304</v>
      </c>
      <c r="D326" s="23"/>
      <c r="E326" s="23"/>
      <c r="F326" s="23"/>
      <c r="G326" s="23"/>
      <c r="H326" s="23"/>
    </row>
    <row r="327" spans="1:8" x14ac:dyDescent="0.25">
      <c r="A327" s="4"/>
      <c r="B327" s="5" t="s">
        <v>305</v>
      </c>
      <c r="C327" s="33" t="s">
        <v>306</v>
      </c>
      <c r="D327" s="2" t="s">
        <v>14</v>
      </c>
      <c r="E327" s="2" t="s">
        <v>14</v>
      </c>
      <c r="F327" s="2" t="s">
        <v>14</v>
      </c>
      <c r="G327" s="2"/>
      <c r="H327" s="2"/>
    </row>
    <row r="328" spans="1:8" x14ac:dyDescent="0.25">
      <c r="A328" s="4"/>
      <c r="B328" s="7" t="s">
        <v>343</v>
      </c>
      <c r="C328" s="8" t="s">
        <v>378</v>
      </c>
      <c r="D328" s="3" t="s">
        <v>7</v>
      </c>
      <c r="E328" s="3" t="s">
        <v>8</v>
      </c>
      <c r="F328" s="3" t="s">
        <v>9</v>
      </c>
      <c r="G328" s="3" t="s">
        <v>475</v>
      </c>
      <c r="H328" s="3"/>
    </row>
    <row r="329" spans="1:8" x14ac:dyDescent="0.25">
      <c r="A329" s="10" t="s">
        <v>5</v>
      </c>
      <c r="B329" s="11" t="s">
        <v>17</v>
      </c>
      <c r="C329" s="12"/>
      <c r="D329" s="46">
        <f>SUM(D330+D358)</f>
        <v>10509116.16</v>
      </c>
      <c r="E329" s="46">
        <f>SUM(E330+E358)</f>
        <v>3742945.37</v>
      </c>
      <c r="F329" s="46">
        <f>SUM(F330+F358)</f>
        <v>0</v>
      </c>
      <c r="G329" s="46">
        <f>SUM(G330+G358)</f>
        <v>0</v>
      </c>
      <c r="H329" s="46">
        <f>SUM(H330+H358)</f>
        <v>0</v>
      </c>
    </row>
    <row r="330" spans="1:8" x14ac:dyDescent="0.25">
      <c r="A330" s="14">
        <v>3</v>
      </c>
      <c r="B330" s="14" t="s">
        <v>0</v>
      </c>
      <c r="C330" s="14"/>
      <c r="D330" s="44">
        <f>SUM(D331+D332+D351+D356)</f>
        <v>2798376.16</v>
      </c>
      <c r="E330" s="44">
        <f>SUM(E331+E332+E351+E356)</f>
        <v>3742945.37</v>
      </c>
      <c r="F330" s="44">
        <f>SUM(F331+F332+F351+F356)</f>
        <v>0</v>
      </c>
      <c r="G330" s="44">
        <f>SUM(G331+G332+G351+G356)</f>
        <v>0</v>
      </c>
      <c r="H330" s="44">
        <f>SUM(H331+H332+H351+H356)</f>
        <v>0</v>
      </c>
    </row>
    <row r="331" spans="1:8" x14ac:dyDescent="0.25">
      <c r="A331" s="36">
        <v>31</v>
      </c>
      <c r="B331" s="36" t="s">
        <v>1</v>
      </c>
      <c r="C331" s="37"/>
      <c r="D331" s="47">
        <f>SUM(D333:D335)</f>
        <v>253912.19</v>
      </c>
      <c r="E331" s="47">
        <f>SUM(E333:E335)</f>
        <v>0</v>
      </c>
      <c r="F331" s="47">
        <f>SUM(F333:F335)</f>
        <v>0</v>
      </c>
      <c r="G331" s="47">
        <f>SUM(G333:G335)</f>
        <v>0</v>
      </c>
      <c r="H331" s="47">
        <f>SUM(H333:H335)</f>
        <v>0</v>
      </c>
    </row>
    <row r="332" spans="1:8" x14ac:dyDescent="0.25">
      <c r="A332" s="16">
        <v>32</v>
      </c>
      <c r="B332" s="16" t="s">
        <v>2</v>
      </c>
      <c r="C332" s="17"/>
      <c r="D332" s="26">
        <f>SUM(D336:D350)</f>
        <v>2226978.33</v>
      </c>
      <c r="E332" s="26">
        <f>SUM(E336:E350)</f>
        <v>0</v>
      </c>
      <c r="F332" s="26">
        <f>SUM(F336:F350)</f>
        <v>0</v>
      </c>
      <c r="G332" s="26">
        <f>SUM(G336:G350)</f>
        <v>0</v>
      </c>
      <c r="H332" s="26">
        <f>SUM(H336:H350)</f>
        <v>0</v>
      </c>
    </row>
    <row r="333" spans="1:8" x14ac:dyDescent="0.25">
      <c r="A333" s="4" t="s">
        <v>379</v>
      </c>
      <c r="B333" s="19">
        <v>31111</v>
      </c>
      <c r="C333" s="48" t="s">
        <v>380</v>
      </c>
      <c r="D333" s="23">
        <v>213243.45</v>
      </c>
      <c r="E333" s="23">
        <v>0</v>
      </c>
      <c r="F333" s="23">
        <v>0</v>
      </c>
      <c r="G333" s="23">
        <v>0</v>
      </c>
      <c r="H333" s="23">
        <v>0</v>
      </c>
    </row>
    <row r="334" spans="1:8" ht="30" x14ac:dyDescent="0.25">
      <c r="A334" s="4" t="s">
        <v>344</v>
      </c>
      <c r="B334" s="19">
        <v>31219</v>
      </c>
      <c r="C334" s="39" t="s">
        <v>381</v>
      </c>
      <c r="D334" s="23">
        <v>5479.09</v>
      </c>
      <c r="E334" s="23">
        <v>0</v>
      </c>
      <c r="F334" s="23">
        <v>0</v>
      </c>
      <c r="G334" s="23">
        <v>0</v>
      </c>
      <c r="H334" s="23">
        <v>0</v>
      </c>
    </row>
    <row r="335" spans="1:8" x14ac:dyDescent="0.25">
      <c r="A335" s="4" t="s">
        <v>346</v>
      </c>
      <c r="B335" s="19">
        <v>31321</v>
      </c>
      <c r="C335" s="48" t="s">
        <v>382</v>
      </c>
      <c r="D335" s="23">
        <v>35189.65</v>
      </c>
      <c r="E335" s="23">
        <v>0</v>
      </c>
      <c r="F335" s="23">
        <v>0</v>
      </c>
      <c r="G335" s="23">
        <v>0</v>
      </c>
      <c r="H335" s="23">
        <v>0</v>
      </c>
    </row>
    <row r="336" spans="1:8" x14ac:dyDescent="0.25">
      <c r="A336" s="4" t="s">
        <v>348</v>
      </c>
      <c r="B336" s="19">
        <v>32119</v>
      </c>
      <c r="C336" s="48" t="s">
        <v>349</v>
      </c>
      <c r="D336" s="23">
        <v>50745.48</v>
      </c>
      <c r="E336" s="23">
        <v>0</v>
      </c>
      <c r="F336" s="23">
        <v>0</v>
      </c>
      <c r="G336" s="23">
        <v>0</v>
      </c>
      <c r="H336" s="23">
        <v>0</v>
      </c>
    </row>
    <row r="337" spans="1:8" x14ac:dyDescent="0.25">
      <c r="A337" s="4" t="s">
        <v>383</v>
      </c>
      <c r="B337" s="19">
        <v>32121</v>
      </c>
      <c r="C337" s="48" t="s">
        <v>384</v>
      </c>
      <c r="D337" s="23">
        <v>11594.91</v>
      </c>
      <c r="E337" s="23">
        <v>0</v>
      </c>
      <c r="F337" s="23">
        <v>0</v>
      </c>
      <c r="G337" s="23">
        <v>0</v>
      </c>
      <c r="H337" s="23">
        <v>0</v>
      </c>
    </row>
    <row r="338" spans="1:8" x14ac:dyDescent="0.25">
      <c r="A338" s="4" t="s">
        <v>385</v>
      </c>
      <c r="B338" s="19">
        <v>32131</v>
      </c>
      <c r="C338" s="48" t="s">
        <v>386</v>
      </c>
      <c r="D338" s="23">
        <v>43820.49</v>
      </c>
      <c r="E338" s="23">
        <v>0</v>
      </c>
      <c r="F338" s="23">
        <v>0</v>
      </c>
      <c r="G338" s="23">
        <v>0</v>
      </c>
      <c r="H338" s="23">
        <v>0</v>
      </c>
    </row>
    <row r="339" spans="1:8" ht="27" customHeight="1" x14ac:dyDescent="0.25">
      <c r="A339" s="4" t="s">
        <v>387</v>
      </c>
      <c r="B339" s="19">
        <v>32141</v>
      </c>
      <c r="C339" s="49" t="s">
        <v>388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</row>
    <row r="340" spans="1:8" ht="30" x14ac:dyDescent="0.25">
      <c r="A340" s="4" t="s">
        <v>351</v>
      </c>
      <c r="B340" s="19">
        <v>32219</v>
      </c>
      <c r="C340" s="49" t="s">
        <v>389</v>
      </c>
      <c r="D340" s="23">
        <v>390393.9</v>
      </c>
      <c r="E340" s="23">
        <v>0</v>
      </c>
      <c r="F340" s="23">
        <v>0</v>
      </c>
      <c r="G340" s="23">
        <v>0</v>
      </c>
      <c r="H340" s="23">
        <v>0</v>
      </c>
    </row>
    <row r="341" spans="1:8" x14ac:dyDescent="0.25">
      <c r="A341" s="4" t="s">
        <v>357</v>
      </c>
      <c r="B341" s="19">
        <v>32251</v>
      </c>
      <c r="C341" s="48" t="s">
        <v>46</v>
      </c>
      <c r="D341" s="23">
        <v>268784.55</v>
      </c>
      <c r="E341" s="23">
        <v>0</v>
      </c>
      <c r="F341" s="23">
        <v>0</v>
      </c>
      <c r="G341" s="23">
        <v>0</v>
      </c>
      <c r="H341" s="23">
        <v>0</v>
      </c>
    </row>
    <row r="342" spans="1:8" x14ac:dyDescent="0.25">
      <c r="A342" s="4" t="s">
        <v>358</v>
      </c>
      <c r="B342" s="19">
        <v>32319</v>
      </c>
      <c r="C342" s="48" t="s">
        <v>390</v>
      </c>
      <c r="D342" s="23">
        <v>7153</v>
      </c>
      <c r="E342" s="23">
        <v>0</v>
      </c>
      <c r="F342" s="23">
        <v>0</v>
      </c>
      <c r="G342" s="23">
        <v>0</v>
      </c>
      <c r="H342" s="23">
        <v>0</v>
      </c>
    </row>
    <row r="343" spans="1:8" x14ac:dyDescent="0.25">
      <c r="A343" s="4" t="s">
        <v>360</v>
      </c>
      <c r="B343" s="19">
        <v>32339</v>
      </c>
      <c r="C343" s="48" t="s">
        <v>361</v>
      </c>
      <c r="D343" s="23">
        <v>247010.41</v>
      </c>
      <c r="E343" s="23">
        <v>0</v>
      </c>
      <c r="F343" s="23">
        <v>0</v>
      </c>
      <c r="G343" s="23">
        <v>0</v>
      </c>
      <c r="H343" s="23">
        <v>0</v>
      </c>
    </row>
    <row r="344" spans="1:8" x14ac:dyDescent="0.25">
      <c r="A344" s="4" t="s">
        <v>391</v>
      </c>
      <c r="B344" s="19">
        <v>32359</v>
      </c>
      <c r="C344" s="48" t="s">
        <v>392</v>
      </c>
      <c r="D344" s="23">
        <v>7175.75</v>
      </c>
      <c r="E344" s="23">
        <v>0</v>
      </c>
      <c r="F344" s="23">
        <v>0</v>
      </c>
      <c r="G344" s="23">
        <v>0</v>
      </c>
      <c r="H344" s="23">
        <v>0</v>
      </c>
    </row>
    <row r="345" spans="1:8" x14ac:dyDescent="0.25">
      <c r="A345" s="4" t="s">
        <v>362</v>
      </c>
      <c r="B345" s="19">
        <v>32379</v>
      </c>
      <c r="C345" s="48" t="s">
        <v>363</v>
      </c>
      <c r="D345" s="23">
        <v>1178477.55</v>
      </c>
      <c r="E345" s="23">
        <v>0</v>
      </c>
      <c r="F345" s="23">
        <v>0</v>
      </c>
      <c r="G345" s="23">
        <v>0</v>
      </c>
      <c r="H345" s="23">
        <v>0</v>
      </c>
    </row>
    <row r="346" spans="1:8" x14ac:dyDescent="0.25">
      <c r="A346" s="4" t="s">
        <v>393</v>
      </c>
      <c r="B346" s="19">
        <v>323911</v>
      </c>
      <c r="C346" s="48" t="s">
        <v>394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</row>
    <row r="347" spans="1:8" x14ac:dyDescent="0.25">
      <c r="A347" s="4" t="s">
        <v>395</v>
      </c>
      <c r="B347" s="63">
        <v>323910</v>
      </c>
      <c r="C347" s="65" t="s">
        <v>396</v>
      </c>
      <c r="D347" s="23">
        <v>13522.29</v>
      </c>
      <c r="E347" s="23">
        <v>0</v>
      </c>
      <c r="F347" s="23">
        <v>0</v>
      </c>
      <c r="G347" s="23">
        <v>0</v>
      </c>
      <c r="H347" s="23">
        <v>0</v>
      </c>
    </row>
    <row r="348" spans="1:8" x14ac:dyDescent="0.25">
      <c r="A348" s="4" t="s">
        <v>397</v>
      </c>
      <c r="B348" s="19">
        <v>32411</v>
      </c>
      <c r="C348" s="49" t="s">
        <v>170</v>
      </c>
      <c r="D348" s="23">
        <v>0</v>
      </c>
      <c r="E348" s="23">
        <v>0</v>
      </c>
      <c r="F348" s="23">
        <v>0</v>
      </c>
      <c r="G348" s="23">
        <v>0</v>
      </c>
      <c r="H348" s="23">
        <v>0</v>
      </c>
    </row>
    <row r="349" spans="1:8" ht="30" x14ac:dyDescent="0.25">
      <c r="A349" s="4" t="s">
        <v>398</v>
      </c>
      <c r="B349" s="19">
        <v>32399</v>
      </c>
      <c r="C349" s="49" t="s">
        <v>399</v>
      </c>
      <c r="D349" s="23">
        <v>0</v>
      </c>
      <c r="E349" s="23">
        <v>0</v>
      </c>
      <c r="F349" s="23">
        <v>0</v>
      </c>
      <c r="G349" s="23">
        <v>0</v>
      </c>
      <c r="H349" s="23">
        <v>0</v>
      </c>
    </row>
    <row r="350" spans="1:8" x14ac:dyDescent="0.25">
      <c r="A350" s="4" t="s">
        <v>400</v>
      </c>
      <c r="B350" s="19">
        <v>32931</v>
      </c>
      <c r="C350" s="49" t="s">
        <v>82</v>
      </c>
      <c r="D350" s="23">
        <v>8300</v>
      </c>
      <c r="E350" s="23">
        <v>0</v>
      </c>
      <c r="F350" s="23">
        <v>0</v>
      </c>
      <c r="G350" s="23">
        <v>0</v>
      </c>
      <c r="H350" s="23">
        <v>0</v>
      </c>
    </row>
    <row r="351" spans="1:8" x14ac:dyDescent="0.25">
      <c r="A351" s="25">
        <v>36</v>
      </c>
      <c r="B351" s="16" t="s">
        <v>401</v>
      </c>
      <c r="C351" s="25"/>
      <c r="D351" s="26">
        <f>SUM(D352:D355)</f>
        <v>281098.01</v>
      </c>
      <c r="E351" s="26">
        <f>SUM(E352:E355)</f>
        <v>3721724.19</v>
      </c>
      <c r="F351" s="26">
        <f>SUM(F352:F355)</f>
        <v>0</v>
      </c>
      <c r="G351" s="26">
        <f>SUM(G352:G355)</f>
        <v>0</v>
      </c>
      <c r="H351" s="26">
        <f>SUM(H352:H355)</f>
        <v>0</v>
      </c>
    </row>
    <row r="352" spans="1:8" x14ac:dyDescent="0.25">
      <c r="A352" s="20" t="s">
        <v>402</v>
      </c>
      <c r="B352" s="19">
        <v>36111</v>
      </c>
      <c r="C352" s="48" t="s">
        <v>403</v>
      </c>
      <c r="D352" s="45">
        <v>126431.53</v>
      </c>
      <c r="E352" s="45">
        <v>61205.29</v>
      </c>
      <c r="F352" s="45">
        <v>0</v>
      </c>
      <c r="G352" s="45">
        <v>0</v>
      </c>
      <c r="H352" s="45">
        <v>0</v>
      </c>
    </row>
    <row r="353" spans="1:8" ht="30" x14ac:dyDescent="0.25">
      <c r="A353" s="20" t="s">
        <v>404</v>
      </c>
      <c r="B353" s="19">
        <v>36811</v>
      </c>
      <c r="C353" s="49" t="s">
        <v>405</v>
      </c>
      <c r="D353" s="45">
        <v>53735.49</v>
      </c>
      <c r="E353" s="45">
        <v>58955.87</v>
      </c>
      <c r="F353" s="45">
        <v>0</v>
      </c>
      <c r="G353" s="45">
        <v>0</v>
      </c>
      <c r="H353" s="45">
        <v>0</v>
      </c>
    </row>
    <row r="354" spans="1:8" x14ac:dyDescent="0.25">
      <c r="A354" s="20" t="s">
        <v>371</v>
      </c>
      <c r="B354" s="19">
        <v>36931</v>
      </c>
      <c r="C354" s="48" t="s">
        <v>406</v>
      </c>
      <c r="D354" s="45">
        <v>21334.79</v>
      </c>
      <c r="E354" s="45">
        <v>3551808.84</v>
      </c>
      <c r="F354" s="45">
        <v>0</v>
      </c>
      <c r="G354" s="45">
        <v>0</v>
      </c>
      <c r="H354" s="45">
        <v>0</v>
      </c>
    </row>
    <row r="355" spans="1:8" ht="30" x14ac:dyDescent="0.25">
      <c r="A355" s="20" t="s">
        <v>407</v>
      </c>
      <c r="B355" s="19">
        <v>36812</v>
      </c>
      <c r="C355" s="49" t="s">
        <v>408</v>
      </c>
      <c r="D355" s="45">
        <v>79596.2</v>
      </c>
      <c r="E355" s="45">
        <v>49754.19</v>
      </c>
      <c r="F355" s="45">
        <v>0</v>
      </c>
      <c r="G355" s="45">
        <v>0</v>
      </c>
      <c r="H355" s="45">
        <v>0</v>
      </c>
    </row>
    <row r="356" spans="1:8" x14ac:dyDescent="0.25">
      <c r="A356" s="25">
        <v>38</v>
      </c>
      <c r="B356" s="16" t="s">
        <v>401</v>
      </c>
      <c r="C356" s="25"/>
      <c r="D356" s="26">
        <f>D357</f>
        <v>36387.629999999997</v>
      </c>
      <c r="E356" s="26">
        <f>E357</f>
        <v>21221.18</v>
      </c>
      <c r="F356" s="26">
        <f>F357</f>
        <v>0</v>
      </c>
      <c r="G356" s="26">
        <f>G357</f>
        <v>0</v>
      </c>
      <c r="H356" s="26">
        <f>H357</f>
        <v>0</v>
      </c>
    </row>
    <row r="357" spans="1:8" x14ac:dyDescent="0.25">
      <c r="A357" s="20" t="s">
        <v>409</v>
      </c>
      <c r="B357" s="19">
        <v>38131</v>
      </c>
      <c r="C357" s="48" t="s">
        <v>4</v>
      </c>
      <c r="D357" s="45">
        <v>36387.629999999997</v>
      </c>
      <c r="E357" s="45">
        <v>21221.18</v>
      </c>
      <c r="F357" s="45">
        <v>0</v>
      </c>
      <c r="G357" s="45">
        <v>0</v>
      </c>
      <c r="H357" s="45">
        <v>0</v>
      </c>
    </row>
    <row r="358" spans="1:8" x14ac:dyDescent="0.25">
      <c r="A358" s="27">
        <v>4</v>
      </c>
      <c r="B358" s="28" t="s">
        <v>94</v>
      </c>
      <c r="C358" s="27"/>
      <c r="D358" s="44">
        <f>SUM(D359:D371)</f>
        <v>7710740</v>
      </c>
      <c r="E358" s="44">
        <f>SUM(E359:E371)</f>
        <v>0</v>
      </c>
      <c r="F358" s="44">
        <f>SUM(F359:F371)</f>
        <v>0</v>
      </c>
      <c r="G358" s="44">
        <f>SUM(G359:G371)</f>
        <v>0</v>
      </c>
      <c r="H358" s="44">
        <f>SUM(H359:H371)</f>
        <v>0</v>
      </c>
    </row>
    <row r="359" spans="1:8" x14ac:dyDescent="0.25">
      <c r="A359" s="4" t="s">
        <v>410</v>
      </c>
      <c r="B359" s="19">
        <v>42211</v>
      </c>
      <c r="C359" s="48" t="s">
        <v>411</v>
      </c>
      <c r="D359" s="23">
        <v>181722.75</v>
      </c>
      <c r="E359" s="23">
        <v>0</v>
      </c>
      <c r="F359" s="23">
        <v>0</v>
      </c>
      <c r="G359" s="23">
        <v>0</v>
      </c>
      <c r="H359" s="23">
        <v>0</v>
      </c>
    </row>
    <row r="360" spans="1:8" x14ac:dyDescent="0.25">
      <c r="A360" s="4" t="s">
        <v>412</v>
      </c>
      <c r="B360" s="19">
        <v>42212</v>
      </c>
      <c r="C360" s="48" t="s">
        <v>413</v>
      </c>
      <c r="D360" s="23">
        <v>0</v>
      </c>
      <c r="E360" s="23">
        <v>0</v>
      </c>
      <c r="F360" s="23">
        <v>0</v>
      </c>
      <c r="G360" s="23">
        <v>0</v>
      </c>
      <c r="H360" s="23">
        <v>0</v>
      </c>
    </row>
    <row r="361" spans="1:8" x14ac:dyDescent="0.25">
      <c r="A361" s="4" t="s">
        <v>414</v>
      </c>
      <c r="B361" s="19">
        <v>42219</v>
      </c>
      <c r="C361" s="48" t="s">
        <v>415</v>
      </c>
      <c r="D361" s="23">
        <v>423186.25</v>
      </c>
      <c r="E361" s="23">
        <v>0</v>
      </c>
      <c r="F361" s="23">
        <v>0</v>
      </c>
      <c r="G361" s="23">
        <v>0</v>
      </c>
      <c r="H361" s="23">
        <v>0</v>
      </c>
    </row>
    <row r="362" spans="1:8" x14ac:dyDescent="0.25">
      <c r="A362" s="4" t="s">
        <v>416</v>
      </c>
      <c r="B362" s="19">
        <v>42221</v>
      </c>
      <c r="C362" s="48" t="s">
        <v>417</v>
      </c>
      <c r="D362" s="23">
        <v>0</v>
      </c>
      <c r="E362" s="23">
        <v>0</v>
      </c>
      <c r="F362" s="23">
        <v>0</v>
      </c>
      <c r="G362" s="23">
        <v>0</v>
      </c>
      <c r="H362" s="23">
        <v>0</v>
      </c>
    </row>
    <row r="363" spans="1:8" x14ac:dyDescent="0.25">
      <c r="A363" s="4" t="s">
        <v>418</v>
      </c>
      <c r="B363" s="22">
        <v>42222</v>
      </c>
      <c r="C363" s="50" t="s">
        <v>419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</row>
    <row r="364" spans="1:8" x14ac:dyDescent="0.25">
      <c r="A364" s="4" t="s">
        <v>420</v>
      </c>
      <c r="B364" s="22">
        <v>42229</v>
      </c>
      <c r="C364" s="50" t="s">
        <v>421</v>
      </c>
      <c r="D364" s="23">
        <v>0</v>
      </c>
      <c r="E364" s="23">
        <v>0</v>
      </c>
      <c r="F364" s="23">
        <v>0</v>
      </c>
      <c r="G364" s="23">
        <v>0</v>
      </c>
      <c r="H364" s="23">
        <v>0</v>
      </c>
    </row>
    <row r="365" spans="1:8" x14ac:dyDescent="0.25">
      <c r="A365" s="4" t="s">
        <v>422</v>
      </c>
      <c r="B365" s="22">
        <v>42232</v>
      </c>
      <c r="C365" s="50" t="s">
        <v>423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</row>
    <row r="366" spans="1:8" x14ac:dyDescent="0.25">
      <c r="A366" s="4" t="s">
        <v>424</v>
      </c>
      <c r="B366" s="22">
        <v>42233</v>
      </c>
      <c r="C366" s="50" t="s">
        <v>425</v>
      </c>
      <c r="D366" s="23">
        <v>0</v>
      </c>
      <c r="E366" s="23">
        <v>0</v>
      </c>
      <c r="F366" s="23">
        <v>0</v>
      </c>
      <c r="G366" s="23">
        <v>0</v>
      </c>
      <c r="H366" s="23">
        <v>0</v>
      </c>
    </row>
    <row r="367" spans="1:8" x14ac:dyDescent="0.25">
      <c r="A367" s="4" t="s">
        <v>426</v>
      </c>
      <c r="B367" s="22">
        <v>42239</v>
      </c>
      <c r="C367" s="50" t="s">
        <v>427</v>
      </c>
      <c r="D367" s="23">
        <v>0</v>
      </c>
      <c r="E367" s="23">
        <v>0</v>
      </c>
      <c r="F367" s="23">
        <v>0</v>
      </c>
      <c r="G367" s="23">
        <v>0</v>
      </c>
      <c r="H367" s="23">
        <v>0</v>
      </c>
    </row>
    <row r="368" spans="1:8" x14ac:dyDescent="0.25">
      <c r="A368" s="4" t="s">
        <v>428</v>
      </c>
      <c r="B368" s="22">
        <v>42271</v>
      </c>
      <c r="C368" s="30" t="s">
        <v>429</v>
      </c>
      <c r="D368" s="23">
        <v>36427.9</v>
      </c>
      <c r="E368" s="23">
        <v>0</v>
      </c>
      <c r="F368" s="23">
        <v>0</v>
      </c>
      <c r="G368" s="23">
        <v>0</v>
      </c>
      <c r="H368" s="23">
        <v>0</v>
      </c>
    </row>
    <row r="369" spans="1:9" x14ac:dyDescent="0.25">
      <c r="A369" s="4" t="s">
        <v>430</v>
      </c>
      <c r="B369" s="22">
        <v>42273</v>
      </c>
      <c r="C369" s="30" t="s">
        <v>431</v>
      </c>
      <c r="D369" s="23">
        <v>1701505.03</v>
      </c>
      <c r="E369" s="23">
        <v>0</v>
      </c>
      <c r="F369" s="23">
        <v>0</v>
      </c>
      <c r="G369" s="23">
        <v>0</v>
      </c>
      <c r="H369" s="23">
        <v>0</v>
      </c>
    </row>
    <row r="370" spans="1:9" x14ac:dyDescent="0.25">
      <c r="A370" s="4" t="s">
        <v>432</v>
      </c>
      <c r="B370" s="22">
        <v>42313</v>
      </c>
      <c r="C370" s="30" t="s">
        <v>433</v>
      </c>
      <c r="D370" s="23">
        <v>38442.78</v>
      </c>
      <c r="E370" s="23">
        <v>0</v>
      </c>
      <c r="F370" s="23">
        <v>0</v>
      </c>
      <c r="G370" s="23">
        <v>0</v>
      </c>
      <c r="H370" s="23">
        <v>0</v>
      </c>
    </row>
    <row r="371" spans="1:9" x14ac:dyDescent="0.25">
      <c r="A371" s="57" t="s">
        <v>434</v>
      </c>
      <c r="B371" s="58">
        <v>92221</v>
      </c>
      <c r="C371" s="30" t="s">
        <v>191</v>
      </c>
      <c r="D371" s="66">
        <v>5329455.29</v>
      </c>
      <c r="E371" s="23">
        <v>0</v>
      </c>
      <c r="F371" s="23"/>
      <c r="G371" s="23"/>
      <c r="H371" s="23"/>
    </row>
    <row r="372" spans="1:9" x14ac:dyDescent="0.25">
      <c r="A372" s="74"/>
      <c r="B372" s="79" t="s">
        <v>508</v>
      </c>
      <c r="C372" s="74"/>
      <c r="D372" s="75"/>
      <c r="E372" s="75"/>
      <c r="F372" s="75"/>
      <c r="G372" s="76">
        <f>SUM(G373:G373)</f>
        <v>0</v>
      </c>
      <c r="H372" s="75"/>
    </row>
    <row r="373" spans="1:9" x14ac:dyDescent="0.25">
      <c r="A373" s="4"/>
      <c r="B373" s="22"/>
      <c r="C373" s="4"/>
      <c r="D373" s="23"/>
      <c r="E373" s="23"/>
      <c r="F373" s="23"/>
      <c r="G373" s="82"/>
      <c r="H373" s="23"/>
    </row>
    <row r="374" spans="1:9" x14ac:dyDescent="0.25">
      <c r="A374" s="99" t="s">
        <v>6</v>
      </c>
      <c r="B374" s="100"/>
      <c r="C374" s="2"/>
      <c r="D374" s="23"/>
      <c r="E374" s="23"/>
      <c r="F374" s="23"/>
      <c r="G374" s="23"/>
      <c r="H374" s="23"/>
    </row>
    <row r="375" spans="1:9" x14ac:dyDescent="0.25">
      <c r="A375" s="4"/>
      <c r="B375" s="5" t="s">
        <v>99</v>
      </c>
      <c r="C375" s="33" t="s">
        <v>304</v>
      </c>
      <c r="D375" s="23"/>
      <c r="E375" s="23"/>
      <c r="F375" s="23"/>
      <c r="G375" s="23"/>
      <c r="H375" s="23"/>
    </row>
    <row r="376" spans="1:9" x14ac:dyDescent="0.25">
      <c r="A376" s="4"/>
      <c r="B376" s="5" t="s">
        <v>305</v>
      </c>
      <c r="C376" s="33" t="s">
        <v>306</v>
      </c>
      <c r="D376" s="2" t="s">
        <v>14</v>
      </c>
      <c r="E376" s="2" t="s">
        <v>14</v>
      </c>
      <c r="F376" s="2" t="s">
        <v>14</v>
      </c>
      <c r="G376" s="2"/>
      <c r="H376" s="2"/>
    </row>
    <row r="377" spans="1:9" x14ac:dyDescent="0.25">
      <c r="A377" s="4"/>
      <c r="B377" s="7" t="s">
        <v>435</v>
      </c>
      <c r="C377" s="8" t="s">
        <v>436</v>
      </c>
      <c r="D377" s="3" t="s">
        <v>7</v>
      </c>
      <c r="E377" s="3" t="s">
        <v>8</v>
      </c>
      <c r="F377" s="3" t="s">
        <v>9</v>
      </c>
      <c r="G377" s="3" t="s">
        <v>475</v>
      </c>
      <c r="H377" s="3"/>
    </row>
    <row r="378" spans="1:9" x14ac:dyDescent="0.25">
      <c r="A378" s="10" t="s">
        <v>437</v>
      </c>
      <c r="B378" s="11" t="s">
        <v>438</v>
      </c>
      <c r="C378" s="12"/>
      <c r="D378" s="46">
        <f>SUM(D380+D381)</f>
        <v>3661541.32</v>
      </c>
      <c r="E378" s="46">
        <f>SUM(E380+E381)</f>
        <v>444000</v>
      </c>
      <c r="F378" s="46">
        <f>SUM(F380+F381)</f>
        <v>0</v>
      </c>
      <c r="G378" s="46">
        <f>SUM(G380+G381)</f>
        <v>0</v>
      </c>
      <c r="H378" s="46">
        <f>SUM(H380+H381)</f>
        <v>0</v>
      </c>
    </row>
    <row r="379" spans="1:9" x14ac:dyDescent="0.25">
      <c r="A379" s="27">
        <v>4</v>
      </c>
      <c r="B379" s="28" t="s">
        <v>94</v>
      </c>
      <c r="C379" s="27"/>
      <c r="D379" s="44">
        <f>SUM(D380+D381)</f>
        <v>3661541.32</v>
      </c>
      <c r="E379" s="44">
        <f>SUM(E380+E381)</f>
        <v>444000</v>
      </c>
      <c r="F379" s="44">
        <f>SUM(F380+F381)</f>
        <v>0</v>
      </c>
      <c r="G379" s="44">
        <f>SUM(G380+G381)</f>
        <v>0</v>
      </c>
      <c r="H379" s="44">
        <f>SUM(H380+H381)</f>
        <v>0</v>
      </c>
    </row>
    <row r="380" spans="1:9" ht="30" x14ac:dyDescent="0.25">
      <c r="A380" s="4" t="s">
        <v>439</v>
      </c>
      <c r="B380" s="22">
        <v>42123</v>
      </c>
      <c r="C380" s="40" t="s">
        <v>440</v>
      </c>
      <c r="D380" s="23">
        <v>3661541.32</v>
      </c>
      <c r="E380" s="67">
        <v>444000</v>
      </c>
      <c r="F380" s="23">
        <v>0</v>
      </c>
      <c r="G380" s="23">
        <v>0</v>
      </c>
      <c r="H380" s="23">
        <v>0</v>
      </c>
    </row>
    <row r="381" spans="1:9" ht="14.25" customHeight="1" x14ac:dyDescent="0.25">
      <c r="A381" s="4"/>
      <c r="B381" s="22"/>
      <c r="C381" s="40"/>
      <c r="D381" s="23"/>
      <c r="E381" s="23"/>
      <c r="F381" s="23">
        <v>0</v>
      </c>
      <c r="G381" s="23">
        <v>0</v>
      </c>
      <c r="H381" s="23">
        <v>0</v>
      </c>
      <c r="I381" s="59"/>
    </row>
    <row r="382" spans="1:9" x14ac:dyDescent="0.25">
      <c r="A382" s="113" t="s">
        <v>6</v>
      </c>
      <c r="B382" s="114"/>
      <c r="C382" s="115"/>
      <c r="D382" s="116"/>
      <c r="E382" s="116"/>
      <c r="F382" s="116"/>
      <c r="G382" s="116"/>
      <c r="H382" s="116"/>
    </row>
    <row r="383" spans="1:9" x14ac:dyDescent="0.25">
      <c r="A383" s="117"/>
      <c r="B383" s="118" t="s">
        <v>449</v>
      </c>
      <c r="C383" s="119" t="s">
        <v>304</v>
      </c>
      <c r="D383" s="120"/>
      <c r="E383" s="120"/>
      <c r="F383" s="120"/>
      <c r="G383" s="120"/>
      <c r="H383" s="120"/>
    </row>
    <row r="384" spans="1:9" x14ac:dyDescent="0.25">
      <c r="A384" s="117"/>
      <c r="B384" s="118" t="s">
        <v>450</v>
      </c>
      <c r="C384" s="119"/>
      <c r="D384" s="115" t="s">
        <v>14</v>
      </c>
      <c r="E384" s="115" t="s">
        <v>14</v>
      </c>
      <c r="F384" s="115" t="s">
        <v>14</v>
      </c>
      <c r="G384" s="115"/>
      <c r="H384" s="115"/>
    </row>
    <row r="385" spans="1:8" x14ac:dyDescent="0.25">
      <c r="A385" s="117"/>
      <c r="B385" s="121" t="s">
        <v>441</v>
      </c>
      <c r="C385" s="122" t="s">
        <v>442</v>
      </c>
      <c r="D385" s="123" t="s">
        <v>7</v>
      </c>
      <c r="E385" s="123" t="s">
        <v>8</v>
      </c>
      <c r="F385" s="3" t="s">
        <v>476</v>
      </c>
      <c r="G385" s="3" t="s">
        <v>475</v>
      </c>
      <c r="H385" s="123"/>
    </row>
    <row r="386" spans="1:8" x14ac:dyDescent="0.25">
      <c r="A386" s="124" t="s">
        <v>443</v>
      </c>
      <c r="B386" s="125" t="s">
        <v>17</v>
      </c>
      <c r="C386" s="126"/>
      <c r="D386" s="127" t="e">
        <f>SUM(D387+D408+D410)</f>
        <v>#REF!</v>
      </c>
      <c r="E386" s="127" t="e">
        <f>SUM(E387+E408+E410)</f>
        <v>#REF!</v>
      </c>
      <c r="F386" s="127">
        <f>SUM(F387+F402+F408+F410)</f>
        <v>281200.96999999997</v>
      </c>
      <c r="G386" s="127">
        <f>SUM(G387+G402+G408+G410)</f>
        <v>281200.96999999997</v>
      </c>
      <c r="H386" s="127">
        <f>G386-F386</f>
        <v>0</v>
      </c>
    </row>
    <row r="387" spans="1:8" x14ac:dyDescent="0.25">
      <c r="A387" s="128">
        <v>3</v>
      </c>
      <c r="B387" s="129" t="s">
        <v>0</v>
      </c>
      <c r="C387" s="128"/>
      <c r="D387" s="130">
        <f>SUM(D390:D401)</f>
        <v>3514598.02</v>
      </c>
      <c r="E387" s="130">
        <f>SUM(E390:E401)</f>
        <v>7733.74</v>
      </c>
      <c r="F387" s="130">
        <f>SUM(F390:F401)</f>
        <v>14147.06</v>
      </c>
      <c r="G387" s="130">
        <f>SUM(G390:G401)</f>
        <v>14147.06</v>
      </c>
      <c r="H387" s="130">
        <f>G387-F387</f>
        <v>0</v>
      </c>
    </row>
    <row r="388" spans="1:8" x14ac:dyDescent="0.25">
      <c r="A388" s="128">
        <v>32</v>
      </c>
      <c r="B388" s="129" t="s">
        <v>2</v>
      </c>
      <c r="C388" s="128"/>
      <c r="D388" s="130"/>
      <c r="E388" s="130"/>
      <c r="F388" s="130">
        <f>SUM(F390:F396)</f>
        <v>2987.5</v>
      </c>
      <c r="G388" s="130">
        <f>SUM(G390:G396)</f>
        <v>2987.5</v>
      </c>
      <c r="H388" s="130">
        <f>G388-F388</f>
        <v>0</v>
      </c>
    </row>
    <row r="389" spans="1:8" x14ac:dyDescent="0.25">
      <c r="A389" s="128">
        <v>37</v>
      </c>
      <c r="B389" s="129" t="s">
        <v>566</v>
      </c>
      <c r="C389" s="128"/>
      <c r="D389" s="130"/>
      <c r="E389" s="130"/>
      <c r="F389" s="130">
        <f>SUM(F397:F399)</f>
        <v>11159.56</v>
      </c>
      <c r="G389" s="130">
        <f t="shared" ref="G389:H389" si="19">SUM(G397:G399)</f>
        <v>11159.56</v>
      </c>
      <c r="H389" s="130">
        <f t="shared" si="19"/>
        <v>0</v>
      </c>
    </row>
    <row r="390" spans="1:8" ht="17.25" customHeight="1" x14ac:dyDescent="0.25">
      <c r="A390" s="117" t="s">
        <v>451</v>
      </c>
      <c r="B390" s="131">
        <v>32119</v>
      </c>
      <c r="C390" s="132" t="s">
        <v>452</v>
      </c>
      <c r="D390" s="133"/>
      <c r="E390" s="133"/>
      <c r="F390" s="133">
        <v>450</v>
      </c>
      <c r="G390" s="133">
        <v>450</v>
      </c>
      <c r="H390" s="134">
        <f t="shared" ref="H390:H407" si="20">G390-F390</f>
        <v>0</v>
      </c>
    </row>
    <row r="391" spans="1:8" ht="12.75" customHeight="1" x14ac:dyDescent="0.25">
      <c r="A391" s="117" t="s">
        <v>453</v>
      </c>
      <c r="B391" s="131">
        <v>32229</v>
      </c>
      <c r="C391" s="132" t="s">
        <v>454</v>
      </c>
      <c r="D391" s="133"/>
      <c r="E391" s="133"/>
      <c r="F391" s="133">
        <v>100</v>
      </c>
      <c r="G391" s="133">
        <v>100</v>
      </c>
      <c r="H391" s="134">
        <f t="shared" si="20"/>
        <v>0</v>
      </c>
    </row>
    <row r="392" spans="1:8" x14ac:dyDescent="0.25">
      <c r="A392" s="117" t="s">
        <v>455</v>
      </c>
      <c r="B392" s="131">
        <v>32219</v>
      </c>
      <c r="C392" s="132" t="s">
        <v>456</v>
      </c>
      <c r="D392" s="133"/>
      <c r="E392" s="133"/>
      <c r="F392" s="133">
        <v>100</v>
      </c>
      <c r="G392" s="133">
        <v>100</v>
      </c>
      <c r="H392" s="134">
        <f t="shared" si="20"/>
        <v>0</v>
      </c>
    </row>
    <row r="393" spans="1:8" x14ac:dyDescent="0.25">
      <c r="A393" s="117" t="s">
        <v>457</v>
      </c>
      <c r="B393" s="131">
        <v>32319</v>
      </c>
      <c r="C393" s="132" t="s">
        <v>458</v>
      </c>
      <c r="D393" s="133"/>
      <c r="E393" s="133"/>
      <c r="F393" s="133">
        <v>112.5</v>
      </c>
      <c r="G393" s="133">
        <v>112.5</v>
      </c>
      <c r="H393" s="134">
        <f t="shared" si="20"/>
        <v>0</v>
      </c>
    </row>
    <row r="394" spans="1:8" x14ac:dyDescent="0.25">
      <c r="A394" s="117" t="s">
        <v>459</v>
      </c>
      <c r="B394" s="131">
        <v>32999</v>
      </c>
      <c r="C394" s="132" t="s">
        <v>460</v>
      </c>
      <c r="D394" s="133"/>
      <c r="E394" s="133"/>
      <c r="F394" s="133">
        <v>450</v>
      </c>
      <c r="G394" s="133">
        <v>450</v>
      </c>
      <c r="H394" s="134">
        <f t="shared" si="20"/>
        <v>0</v>
      </c>
    </row>
    <row r="395" spans="1:8" x14ac:dyDescent="0.25">
      <c r="A395" s="117" t="s">
        <v>552</v>
      </c>
      <c r="B395" s="131">
        <v>32999</v>
      </c>
      <c r="C395" s="132" t="s">
        <v>553</v>
      </c>
      <c r="D395" s="133"/>
      <c r="E395" s="133"/>
      <c r="F395" s="133">
        <v>1500</v>
      </c>
      <c r="G395" s="133">
        <v>1500</v>
      </c>
      <c r="H395" s="134">
        <f t="shared" si="20"/>
        <v>0</v>
      </c>
    </row>
    <row r="396" spans="1:8" x14ac:dyDescent="0.25">
      <c r="A396" s="117" t="s">
        <v>554</v>
      </c>
      <c r="B396" s="131">
        <v>32999</v>
      </c>
      <c r="C396" s="132" t="s">
        <v>555</v>
      </c>
      <c r="D396" s="133"/>
      <c r="E396" s="133"/>
      <c r="F396" s="133">
        <v>275</v>
      </c>
      <c r="G396" s="133">
        <v>275</v>
      </c>
      <c r="H396" s="134">
        <f t="shared" si="20"/>
        <v>0</v>
      </c>
    </row>
    <row r="397" spans="1:8" x14ac:dyDescent="0.25">
      <c r="A397" s="117" t="s">
        <v>461</v>
      </c>
      <c r="B397" s="131">
        <v>37215</v>
      </c>
      <c r="C397" s="132" t="s">
        <v>462</v>
      </c>
      <c r="D397" s="133"/>
      <c r="E397" s="133"/>
      <c r="F397" s="133">
        <v>180</v>
      </c>
      <c r="G397" s="133">
        <v>180</v>
      </c>
      <c r="H397" s="134">
        <f t="shared" si="20"/>
        <v>0</v>
      </c>
    </row>
    <row r="398" spans="1:8" x14ac:dyDescent="0.25">
      <c r="A398" s="117" t="s">
        <v>463</v>
      </c>
      <c r="B398" s="131">
        <v>37215</v>
      </c>
      <c r="C398" s="132" t="s">
        <v>464</v>
      </c>
      <c r="D398" s="133"/>
      <c r="E398" s="133"/>
      <c r="F398" s="133">
        <v>750</v>
      </c>
      <c r="G398" s="133">
        <v>750</v>
      </c>
      <c r="H398" s="134">
        <f t="shared" si="20"/>
        <v>0</v>
      </c>
    </row>
    <row r="399" spans="1:8" x14ac:dyDescent="0.25">
      <c r="A399" s="117" t="s">
        <v>465</v>
      </c>
      <c r="B399" s="131">
        <v>37213</v>
      </c>
      <c r="C399" s="132" t="s">
        <v>466</v>
      </c>
      <c r="D399" s="133"/>
      <c r="E399" s="133"/>
      <c r="F399" s="133">
        <v>10229.56</v>
      </c>
      <c r="G399" s="133">
        <v>10229.56</v>
      </c>
      <c r="H399" s="134">
        <f t="shared" si="20"/>
        <v>0</v>
      </c>
    </row>
    <row r="400" spans="1:8" x14ac:dyDescent="0.25">
      <c r="A400" s="117" t="s">
        <v>564</v>
      </c>
      <c r="B400" s="131">
        <v>32999</v>
      </c>
      <c r="C400" s="132" t="s">
        <v>565</v>
      </c>
      <c r="D400" s="133">
        <v>3514598.02</v>
      </c>
      <c r="E400" s="133">
        <v>6000</v>
      </c>
      <c r="F400" s="133">
        <v>0</v>
      </c>
      <c r="G400" s="133">
        <v>0</v>
      </c>
      <c r="H400" s="134">
        <f t="shared" si="20"/>
        <v>0</v>
      </c>
    </row>
    <row r="401" spans="1:41" x14ac:dyDescent="0.25">
      <c r="A401" s="117"/>
      <c r="B401" s="131"/>
      <c r="C401" s="132"/>
      <c r="D401" s="133"/>
      <c r="E401" s="133">
        <v>1733.74</v>
      </c>
      <c r="F401" s="133"/>
      <c r="G401" s="133"/>
      <c r="H401" s="134">
        <f t="shared" si="20"/>
        <v>0</v>
      </c>
    </row>
    <row r="402" spans="1:41" ht="30" x14ac:dyDescent="0.25">
      <c r="A402" s="128"/>
      <c r="B402" s="129" t="s">
        <v>467</v>
      </c>
      <c r="C402" s="135" t="s">
        <v>556</v>
      </c>
      <c r="D402" s="130"/>
      <c r="E402" s="130"/>
      <c r="F402" s="130">
        <f>SUM(F403:F407)</f>
        <v>59500</v>
      </c>
      <c r="G402" s="130">
        <f>SUM(G403:G407)</f>
        <v>59500</v>
      </c>
      <c r="H402" s="130">
        <f t="shared" si="20"/>
        <v>0</v>
      </c>
    </row>
    <row r="403" spans="1:41" x14ac:dyDescent="0.25">
      <c r="A403" s="136" t="s">
        <v>551</v>
      </c>
      <c r="B403" s="137">
        <v>32224</v>
      </c>
      <c r="C403" s="138" t="s">
        <v>557</v>
      </c>
      <c r="D403" s="139"/>
      <c r="E403" s="139"/>
      <c r="F403" s="139"/>
      <c r="G403" s="139">
        <v>10000</v>
      </c>
      <c r="H403" s="134">
        <f t="shared" si="20"/>
        <v>10000</v>
      </c>
    </row>
    <row r="404" spans="1:41" x14ac:dyDescent="0.25">
      <c r="A404" s="136" t="s">
        <v>558</v>
      </c>
      <c r="B404" s="137">
        <v>32329</v>
      </c>
      <c r="C404" s="138" t="s">
        <v>559</v>
      </c>
      <c r="D404" s="139"/>
      <c r="E404" s="139"/>
      <c r="F404" s="139">
        <v>5000</v>
      </c>
      <c r="G404" s="139">
        <v>5000</v>
      </c>
      <c r="H404" s="134">
        <f t="shared" si="20"/>
        <v>0</v>
      </c>
    </row>
    <row r="405" spans="1:41" x14ac:dyDescent="0.25">
      <c r="A405" s="136" t="s">
        <v>560</v>
      </c>
      <c r="B405" s="137">
        <v>32329</v>
      </c>
      <c r="C405" s="138" t="s">
        <v>561</v>
      </c>
      <c r="D405" s="139"/>
      <c r="E405" s="139"/>
      <c r="F405" s="139">
        <v>3500</v>
      </c>
      <c r="G405" s="139">
        <v>3500</v>
      </c>
      <c r="H405" s="134">
        <f t="shared" si="20"/>
        <v>0</v>
      </c>
    </row>
    <row r="406" spans="1:41" ht="30" x14ac:dyDescent="0.25">
      <c r="A406" s="136" t="s">
        <v>546</v>
      </c>
      <c r="B406" s="137">
        <v>32412</v>
      </c>
      <c r="C406" s="138" t="s">
        <v>501</v>
      </c>
      <c r="D406" s="139"/>
      <c r="E406" s="139"/>
      <c r="F406" s="139"/>
      <c r="G406" s="139">
        <v>40000</v>
      </c>
      <c r="H406" s="134">
        <f t="shared" si="20"/>
        <v>40000</v>
      </c>
    </row>
    <row r="407" spans="1:41" x14ac:dyDescent="0.25">
      <c r="A407" s="136" t="s">
        <v>562</v>
      </c>
      <c r="B407" s="137">
        <v>32999</v>
      </c>
      <c r="C407" s="138" t="s">
        <v>468</v>
      </c>
      <c r="D407" s="139"/>
      <c r="E407" s="139"/>
      <c r="F407" s="139">
        <v>51000</v>
      </c>
      <c r="G407" s="139">
        <v>1000</v>
      </c>
      <c r="H407" s="134">
        <f t="shared" si="20"/>
        <v>-50000</v>
      </c>
    </row>
    <row r="408" spans="1:41" ht="24.75" x14ac:dyDescent="0.25">
      <c r="A408" s="140">
        <v>4</v>
      </c>
      <c r="B408" s="141" t="s">
        <v>469</v>
      </c>
      <c r="C408" s="142" t="s">
        <v>444</v>
      </c>
      <c r="D408" s="143">
        <f>D409</f>
        <v>4456335.5999999996</v>
      </c>
      <c r="E408" s="143">
        <f>E409</f>
        <v>396266.26</v>
      </c>
      <c r="F408" s="143">
        <f>F409</f>
        <v>3500</v>
      </c>
      <c r="G408" s="143">
        <f>G409</f>
        <v>3500</v>
      </c>
      <c r="H408" s="143">
        <f>H409</f>
        <v>3500</v>
      </c>
    </row>
    <row r="409" spans="1:41" x14ac:dyDescent="0.25">
      <c r="A409" s="136" t="s">
        <v>563</v>
      </c>
      <c r="B409" s="137">
        <v>42273</v>
      </c>
      <c r="C409" s="136" t="s">
        <v>98</v>
      </c>
      <c r="D409" s="139">
        <v>4456335.5999999996</v>
      </c>
      <c r="E409" s="139">
        <v>396266.26</v>
      </c>
      <c r="F409" s="139">
        <v>3500</v>
      </c>
      <c r="G409" s="139">
        <v>3500</v>
      </c>
      <c r="H409" s="139">
        <v>3500</v>
      </c>
    </row>
    <row r="410" spans="1:41" x14ac:dyDescent="0.25">
      <c r="A410" s="140">
        <v>5</v>
      </c>
      <c r="B410" s="142" t="s">
        <v>445</v>
      </c>
      <c r="C410" s="140"/>
      <c r="D410" s="143" t="e">
        <f>#REF!+#REF!</f>
        <v>#REF!</v>
      </c>
      <c r="E410" s="143" t="e">
        <f>#REF!+#REF!</f>
        <v>#REF!</v>
      </c>
      <c r="F410" s="143">
        <f>F411+F412</f>
        <v>204053.91</v>
      </c>
      <c r="G410" s="143">
        <f>G411+G412</f>
        <v>204053.91</v>
      </c>
      <c r="H410" s="143">
        <f>H411+H412</f>
        <v>0</v>
      </c>
    </row>
    <row r="411" spans="1:41" x14ac:dyDescent="0.25">
      <c r="A411" s="139" t="s">
        <v>473</v>
      </c>
      <c r="B411" s="137">
        <v>342220</v>
      </c>
      <c r="C411" s="144" t="s">
        <v>471</v>
      </c>
      <c r="D411" s="139"/>
      <c r="E411" s="139"/>
      <c r="F411" s="139">
        <v>28670.19</v>
      </c>
      <c r="G411" s="139">
        <v>28670.19</v>
      </c>
      <c r="H411" s="145">
        <f t="shared" ref="H411:H412" si="21">H412+H413</f>
        <v>0</v>
      </c>
    </row>
    <row r="412" spans="1:41" x14ac:dyDescent="0.25">
      <c r="A412" s="139" t="s">
        <v>474</v>
      </c>
      <c r="B412" s="137">
        <v>542220</v>
      </c>
      <c r="C412" s="136" t="s">
        <v>446</v>
      </c>
      <c r="D412" s="139"/>
      <c r="E412" s="139"/>
      <c r="F412" s="139">
        <v>175383.72</v>
      </c>
      <c r="G412" s="139">
        <v>175383.72</v>
      </c>
      <c r="H412" s="145">
        <f t="shared" si="21"/>
        <v>0</v>
      </c>
    </row>
    <row r="413" spans="1:41" ht="15" customHeight="1" x14ac:dyDescent="0.25">
      <c r="A413" s="91" t="s">
        <v>535</v>
      </c>
      <c r="B413" s="91"/>
      <c r="C413" s="91"/>
      <c r="D413" s="91"/>
      <c r="E413" s="91"/>
      <c r="F413" s="91"/>
      <c r="G413" s="91"/>
      <c r="H413" s="91"/>
    </row>
    <row r="414" spans="1:41" x14ac:dyDescent="0.25">
      <c r="A414" s="1" t="s">
        <v>532</v>
      </c>
      <c r="B414" s="88"/>
    </row>
    <row r="415" spans="1:41" ht="14.45" customHeight="1" x14ac:dyDescent="0.25">
      <c r="A415" s="104" t="s">
        <v>540</v>
      </c>
      <c r="B415" s="104"/>
      <c r="C415" s="104"/>
      <c r="D415" s="104"/>
      <c r="E415" s="104"/>
      <c r="F415" s="104"/>
      <c r="G415" s="104"/>
      <c r="H415" s="104"/>
      <c r="I415" s="104"/>
      <c r="J415" s="95"/>
      <c r="K415" s="95"/>
      <c r="L415" s="95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</row>
    <row r="416" spans="1:41" ht="14.45" customHeight="1" x14ac:dyDescent="0.25">
      <c r="A416" s="104"/>
      <c r="B416" s="104"/>
      <c r="C416" s="104"/>
      <c r="D416" s="104"/>
      <c r="E416" s="104"/>
      <c r="F416" s="104"/>
      <c r="G416" s="104"/>
      <c r="H416" s="104"/>
      <c r="I416" s="104"/>
      <c r="J416" s="95"/>
      <c r="K416" s="95"/>
      <c r="L416" s="95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3"/>
      <c r="AJ416" s="93"/>
      <c r="AK416" s="93"/>
      <c r="AL416" s="93"/>
      <c r="AM416" s="93"/>
      <c r="AN416" s="93"/>
      <c r="AO416" s="93"/>
    </row>
    <row r="417" spans="1:41" ht="14.45" customHeight="1" x14ac:dyDescent="0.25">
      <c r="A417" s="104"/>
      <c r="B417" s="104"/>
      <c r="C417" s="104"/>
      <c r="D417" s="104"/>
      <c r="E417" s="104"/>
      <c r="F417" s="104"/>
      <c r="G417" s="104"/>
      <c r="H417" s="104"/>
      <c r="I417" s="104"/>
      <c r="J417" s="95"/>
      <c r="K417" s="95"/>
      <c r="L417" s="95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3"/>
      <c r="AJ417" s="93"/>
      <c r="AK417" s="93"/>
      <c r="AL417" s="93"/>
      <c r="AM417" s="93"/>
      <c r="AN417" s="93"/>
      <c r="AO417" s="93"/>
    </row>
    <row r="418" spans="1:41" x14ac:dyDescent="0.25">
      <c r="A418" s="104"/>
      <c r="B418" s="104"/>
      <c r="C418" s="104"/>
      <c r="D418" s="104"/>
      <c r="E418" s="104"/>
      <c r="F418" s="104"/>
      <c r="G418" s="104"/>
      <c r="H418" s="104"/>
      <c r="I418" s="104"/>
      <c r="J418" s="95"/>
      <c r="K418" s="95"/>
      <c r="L418" s="95"/>
      <c r="AF418" s="93"/>
      <c r="AG418" s="93"/>
      <c r="AH418" s="93"/>
      <c r="AI418" s="93"/>
      <c r="AJ418" s="93"/>
      <c r="AK418" s="93"/>
      <c r="AL418" s="93"/>
      <c r="AM418" s="93"/>
      <c r="AN418" s="93"/>
      <c r="AO418" s="93"/>
    </row>
    <row r="419" spans="1:41" x14ac:dyDescent="0.25">
      <c r="A419" s="105" t="s">
        <v>539</v>
      </c>
      <c r="B419" s="105"/>
      <c r="C419" s="105"/>
      <c r="D419" s="105"/>
      <c r="E419" s="105"/>
      <c r="F419" s="105"/>
      <c r="G419" s="105"/>
      <c r="H419" s="105"/>
      <c r="I419" s="105"/>
      <c r="AF419" s="93"/>
      <c r="AG419" s="93"/>
      <c r="AH419" s="93"/>
      <c r="AI419" s="93"/>
      <c r="AJ419" s="93"/>
      <c r="AK419" s="93"/>
      <c r="AL419" s="93"/>
      <c r="AM419" s="93"/>
      <c r="AN419" s="93"/>
      <c r="AO419" s="93"/>
    </row>
    <row r="420" spans="1:41" x14ac:dyDescent="0.25">
      <c r="A420" s="105"/>
      <c r="B420" s="105"/>
      <c r="C420" s="105"/>
      <c r="D420" s="105"/>
      <c r="E420" s="105"/>
      <c r="F420" s="105"/>
      <c r="G420" s="105"/>
      <c r="H420" s="105"/>
      <c r="I420" s="105"/>
      <c r="AF420" s="93"/>
      <c r="AG420" s="93"/>
      <c r="AH420" s="93"/>
      <c r="AI420" s="93"/>
      <c r="AJ420" s="93"/>
      <c r="AK420" s="93"/>
      <c r="AL420" s="93"/>
      <c r="AM420" s="93"/>
      <c r="AN420" s="93"/>
      <c r="AO420" s="93"/>
    </row>
    <row r="421" spans="1:41" x14ac:dyDescent="0.25">
      <c r="A421" s="106" t="s">
        <v>541</v>
      </c>
      <c r="B421" s="106"/>
      <c r="C421" s="106"/>
      <c r="D421" s="106"/>
      <c r="E421" s="106"/>
      <c r="F421" s="106"/>
      <c r="G421" s="106"/>
      <c r="H421" s="106"/>
      <c r="I421" s="106"/>
      <c r="AF421" s="93"/>
      <c r="AG421" s="93"/>
      <c r="AH421" s="93"/>
      <c r="AI421" s="93"/>
      <c r="AJ421" s="93"/>
      <c r="AK421" s="93"/>
      <c r="AL421" s="93"/>
      <c r="AM421" s="93"/>
      <c r="AN421" s="93"/>
      <c r="AO421" s="93"/>
    </row>
    <row r="422" spans="1:41" x14ac:dyDescent="0.25">
      <c r="A422" s="105" t="s">
        <v>537</v>
      </c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AF422" s="93"/>
      <c r="AG422" s="93"/>
      <c r="AH422" s="93"/>
      <c r="AI422" s="93"/>
      <c r="AJ422" s="93"/>
      <c r="AK422" s="93"/>
      <c r="AL422" s="93"/>
      <c r="AM422" s="93"/>
      <c r="AN422" s="93"/>
      <c r="AO422" s="93"/>
    </row>
    <row r="423" spans="1:41" x14ac:dyDescent="0.25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AF423" s="93"/>
      <c r="AG423" s="93"/>
      <c r="AH423" s="93"/>
      <c r="AI423" s="93"/>
      <c r="AJ423" s="93"/>
      <c r="AK423" s="93"/>
      <c r="AL423" s="93"/>
      <c r="AM423" s="93"/>
      <c r="AN423" s="93"/>
      <c r="AO423" s="93"/>
    </row>
    <row r="424" spans="1:41" x14ac:dyDescent="0.25">
      <c r="A424" s="93" t="s">
        <v>542</v>
      </c>
      <c r="B424" s="90"/>
      <c r="C424" s="93"/>
      <c r="D424" s="93"/>
      <c r="E424" s="93"/>
      <c r="F424" s="93"/>
      <c r="G424" s="93"/>
      <c r="H424" s="93"/>
      <c r="I424" s="94"/>
      <c r="J424" s="94"/>
      <c r="K424" s="94"/>
      <c r="L424" s="94"/>
      <c r="M424" s="94"/>
      <c r="N424" s="94"/>
    </row>
    <row r="425" spans="1:41" ht="14.45" customHeight="1" x14ac:dyDescent="0.25">
      <c r="A425" s="93" t="s">
        <v>536</v>
      </c>
      <c r="B425" s="90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4"/>
      <c r="N425" s="94"/>
    </row>
    <row r="426" spans="1:41" x14ac:dyDescent="0.25">
      <c r="A426" s="105" t="s">
        <v>543</v>
      </c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</row>
    <row r="427" spans="1:41" x14ac:dyDescent="0.25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</row>
    <row r="428" spans="1:41" x14ac:dyDescent="0.25">
      <c r="A428" s="105" t="s">
        <v>538</v>
      </c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</row>
    <row r="429" spans="1:41" x14ac:dyDescent="0.25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</row>
    <row r="430" spans="1:41" x14ac:dyDescent="0.25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</row>
    <row r="431" spans="1:41" ht="14.45" customHeight="1" x14ac:dyDescent="0.25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</row>
    <row r="432" spans="1:41" x14ac:dyDescent="0.25">
      <c r="A432" s="1" t="s">
        <v>533</v>
      </c>
      <c r="B432" s="88"/>
      <c r="F432" s="1" t="s">
        <v>534</v>
      </c>
    </row>
    <row r="445" spans="2:15" x14ac:dyDescent="0.25"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</row>
    <row r="446" spans="2:15" x14ac:dyDescent="0.25"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</row>
    <row r="447" spans="2:15" x14ac:dyDescent="0.25">
      <c r="B447" s="93"/>
      <c r="C447" s="90"/>
      <c r="D447" s="93"/>
      <c r="E447" s="93"/>
      <c r="F447" s="93"/>
      <c r="G447" s="93"/>
      <c r="H447" s="93"/>
      <c r="I447" s="93"/>
      <c r="J447" s="94"/>
      <c r="K447" s="94"/>
      <c r="L447" s="94"/>
      <c r="M447" s="94"/>
      <c r="N447" s="94"/>
      <c r="O447" s="94"/>
    </row>
    <row r="448" spans="2:15" x14ac:dyDescent="0.25">
      <c r="B448" s="93"/>
      <c r="C448" s="90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4"/>
      <c r="O448" s="94"/>
    </row>
    <row r="449" spans="2:32" x14ac:dyDescent="0.25"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</row>
    <row r="450" spans="2:32" x14ac:dyDescent="0.25"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</row>
    <row r="451" spans="2:32" x14ac:dyDescent="0.25"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</row>
    <row r="452" spans="2:32" x14ac:dyDescent="0.25"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</row>
    <row r="453" spans="2:32" x14ac:dyDescent="0.25"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</row>
    <row r="454" spans="2:32" x14ac:dyDescent="0.25"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</row>
  </sheetData>
  <mergeCells count="30">
    <mergeCell ref="A415:I418"/>
    <mergeCell ref="B445:O446"/>
    <mergeCell ref="B449:P450"/>
    <mergeCell ref="B451:AF454"/>
    <mergeCell ref="A419:I420"/>
    <mergeCell ref="A421:I421"/>
    <mergeCell ref="A422:N423"/>
    <mergeCell ref="A426:O427"/>
    <mergeCell ref="A428:AE431"/>
    <mergeCell ref="K20:N20"/>
    <mergeCell ref="K24:N24"/>
    <mergeCell ref="L25:N25"/>
    <mergeCell ref="K91:N91"/>
    <mergeCell ref="K92:N92"/>
    <mergeCell ref="A1:H1"/>
    <mergeCell ref="A224:B224"/>
    <mergeCell ref="A236:B236"/>
    <mergeCell ref="A267:B267"/>
    <mergeCell ref="A285:B285"/>
    <mergeCell ref="A70:B70"/>
    <mergeCell ref="A3:I3"/>
    <mergeCell ref="A5:B5"/>
    <mergeCell ref="A66:C66"/>
    <mergeCell ref="L94:N94"/>
    <mergeCell ref="A135:B135"/>
    <mergeCell ref="A159:B159"/>
    <mergeCell ref="A374:B374"/>
    <mergeCell ref="A382:B382"/>
    <mergeCell ref="A311:B311"/>
    <mergeCell ref="A325:B32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 rebalans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2025-03-23T18:12:02Z</dcterms:modified>
</cp:coreProperties>
</file>