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bookViews>
    <workbookView xWindow="0" yWindow="0" windowWidth="28800" windowHeight="11730" firstSheet="2" activeTab="6"/>
  </bookViews>
  <sheets>
    <sheet name="SAŽETAK" sheetId="10" r:id="rId1"/>
    <sheet name=" Račun prihoda i rashoda" sheetId="3" r:id="rId2"/>
    <sheet name="Prihodi i rashodi po izvori" sheetId="14" r:id="rId3"/>
    <sheet name="Rashodi prema funkcijskoj k " sheetId="11" r:id="rId4"/>
    <sheet name="Račun financiranja " sheetId="12" r:id="rId5"/>
    <sheet name="Račun financiranja po izvor " sheetId="13" r:id="rId6"/>
    <sheet name="POSEBNI DIO " sheetId="15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0" l="1"/>
  <c r="G368" i="15" l="1"/>
  <c r="H368" i="15"/>
  <c r="F368" i="15"/>
  <c r="F351" i="15" s="1"/>
  <c r="G351" i="15" l="1"/>
  <c r="G352" i="15"/>
  <c r="H352" i="15"/>
  <c r="F352" i="15"/>
  <c r="G363" i="15"/>
  <c r="H363" i="15"/>
  <c r="F363" i="15"/>
  <c r="E351" i="15"/>
  <c r="D351" i="15"/>
  <c r="E366" i="15"/>
  <c r="D366" i="15"/>
  <c r="D352" i="15"/>
  <c r="E352" i="15"/>
  <c r="E368" i="15"/>
  <c r="D368" i="15"/>
  <c r="H351" i="15"/>
  <c r="C33" i="14" l="1"/>
  <c r="E36" i="3" l="1"/>
  <c r="F36" i="3"/>
  <c r="E223" i="15"/>
  <c r="E198" i="15"/>
  <c r="E153" i="15"/>
  <c r="E73" i="15"/>
  <c r="G46" i="3"/>
  <c r="H46" i="3"/>
  <c r="G44" i="3"/>
  <c r="H44" i="3"/>
  <c r="G36" i="3"/>
  <c r="H36" i="3"/>
  <c r="C10" i="14"/>
  <c r="G12" i="3"/>
  <c r="H12" i="3"/>
  <c r="F23" i="3"/>
  <c r="G23" i="3"/>
  <c r="H23" i="3"/>
  <c r="E23" i="3"/>
  <c r="F20" i="3"/>
  <c r="G20" i="3"/>
  <c r="H20" i="3"/>
  <c r="F18" i="3"/>
  <c r="G18" i="3"/>
  <c r="H18" i="3"/>
  <c r="F16" i="3"/>
  <c r="G16" i="3"/>
  <c r="H16" i="3"/>
  <c r="E12" i="3"/>
  <c r="F12" i="3"/>
  <c r="E20" i="3"/>
  <c r="E18" i="3"/>
  <c r="E16" i="3"/>
  <c r="D12" i="3"/>
  <c r="D16" i="3"/>
  <c r="D18" i="3"/>
  <c r="D20" i="3"/>
  <c r="D23" i="3"/>
  <c r="E10" i="14"/>
  <c r="F10" i="14"/>
  <c r="D10" i="14"/>
  <c r="B33" i="14"/>
  <c r="D11" i="3" l="1"/>
  <c r="D10" i="3" s="1"/>
  <c r="E11" i="3"/>
  <c r="E10" i="3" s="1"/>
  <c r="F11" i="3"/>
  <c r="F10" i="3" s="1"/>
  <c r="G11" i="3"/>
  <c r="G10" i="3" s="1"/>
  <c r="H11" i="3"/>
  <c r="H10" i="3" s="1"/>
  <c r="B10" i="14"/>
  <c r="E12" i="13"/>
  <c r="F12" i="13"/>
  <c r="E13" i="13"/>
  <c r="F13" i="13"/>
  <c r="D12" i="13"/>
  <c r="D13" i="13"/>
  <c r="B8" i="13"/>
  <c r="B9" i="13"/>
  <c r="G12" i="12"/>
  <c r="G13" i="12"/>
  <c r="H13" i="12"/>
  <c r="H12" i="12" s="1"/>
  <c r="F13" i="12"/>
  <c r="F12" i="12" s="1"/>
  <c r="E8" i="12"/>
  <c r="F8" i="12"/>
  <c r="G8" i="12"/>
  <c r="H8" i="12"/>
  <c r="E9" i="12"/>
  <c r="F9" i="12"/>
  <c r="G9" i="12"/>
  <c r="H9" i="12"/>
  <c r="D8" i="12"/>
  <c r="D9" i="12"/>
  <c r="D13" i="11"/>
  <c r="D12" i="11" s="1"/>
  <c r="D11" i="11" s="1"/>
  <c r="D10" i="11" s="1"/>
  <c r="E13" i="11"/>
  <c r="E12" i="11" s="1"/>
  <c r="E11" i="11" s="1"/>
  <c r="E10" i="11" s="1"/>
  <c r="F13" i="11"/>
  <c r="F12" i="11" s="1"/>
  <c r="F11" i="11" s="1"/>
  <c r="F10" i="11" s="1"/>
  <c r="C13" i="11"/>
  <c r="C12" i="11" s="1"/>
  <c r="C11" i="11" s="1"/>
  <c r="C10" i="11" s="1"/>
  <c r="B10" i="11" l="1"/>
  <c r="B11" i="11"/>
  <c r="B12" i="11"/>
  <c r="B13" i="11"/>
  <c r="D240" i="15" l="1"/>
  <c r="D153" i="15" l="1"/>
  <c r="D154" i="15"/>
  <c r="D198" i="15"/>
  <c r="D120" i="15"/>
  <c r="D74" i="15"/>
  <c r="D11" i="15"/>
  <c r="D152" i="15" l="1"/>
  <c r="F264" i="15" l="1"/>
  <c r="G264" i="15"/>
  <c r="H264" i="15"/>
  <c r="F265" i="15"/>
  <c r="E264" i="15"/>
  <c r="E265" i="15"/>
  <c r="F249" i="15"/>
  <c r="G249" i="15"/>
  <c r="H249" i="15"/>
  <c r="E249" i="15"/>
  <c r="F222" i="15"/>
  <c r="G222" i="15"/>
  <c r="H222" i="15"/>
  <c r="F223" i="15"/>
  <c r="G223" i="15"/>
  <c r="H223" i="15"/>
  <c r="E222" i="15"/>
  <c r="G74" i="15"/>
  <c r="H74" i="15"/>
  <c r="G73" i="15"/>
  <c r="H73" i="15"/>
  <c r="F73" i="15"/>
  <c r="F74" i="15"/>
  <c r="E11" i="15" l="1"/>
  <c r="F11" i="15"/>
  <c r="G11" i="15"/>
  <c r="H11" i="15"/>
  <c r="D58" i="15"/>
  <c r="D10" i="15" s="1"/>
  <c r="E58" i="15"/>
  <c r="F58" i="15"/>
  <c r="G58" i="15"/>
  <c r="H58" i="15"/>
  <c r="D61" i="15"/>
  <c r="E61" i="15"/>
  <c r="F61" i="15"/>
  <c r="G61" i="15"/>
  <c r="H61" i="15"/>
  <c r="D73" i="15"/>
  <c r="E74" i="15"/>
  <c r="D116" i="15"/>
  <c r="E116" i="15"/>
  <c r="F116" i="15"/>
  <c r="G116" i="15"/>
  <c r="H116" i="15"/>
  <c r="D118" i="15"/>
  <c r="E118" i="15"/>
  <c r="F118" i="15"/>
  <c r="G118" i="15"/>
  <c r="H118" i="15"/>
  <c r="E120" i="15"/>
  <c r="F120" i="15"/>
  <c r="G120" i="15"/>
  <c r="H120" i="15"/>
  <c r="D133" i="15"/>
  <c r="E133" i="15"/>
  <c r="F133" i="15"/>
  <c r="G133" i="15"/>
  <c r="H133" i="15"/>
  <c r="D141" i="15"/>
  <c r="E141" i="15"/>
  <c r="F141" i="15"/>
  <c r="G141" i="15"/>
  <c r="H141" i="15"/>
  <c r="D143" i="15"/>
  <c r="E143" i="15"/>
  <c r="F143" i="15"/>
  <c r="G143" i="15"/>
  <c r="H143" i="15"/>
  <c r="F153" i="15"/>
  <c r="G153" i="15"/>
  <c r="H153" i="15"/>
  <c r="E154" i="15"/>
  <c r="F154" i="15"/>
  <c r="G154" i="15"/>
  <c r="H154" i="15"/>
  <c r="E192" i="15"/>
  <c r="F192" i="15"/>
  <c r="G192" i="15"/>
  <c r="H192" i="15"/>
  <c r="E196" i="15"/>
  <c r="F196" i="15"/>
  <c r="G196" i="15"/>
  <c r="H196" i="15"/>
  <c r="F198" i="15"/>
  <c r="G198" i="15"/>
  <c r="H198" i="15"/>
  <c r="D213" i="15"/>
  <c r="D211" i="15" s="1"/>
  <c r="E213" i="15"/>
  <c r="E211" i="15" s="1"/>
  <c r="F213" i="15"/>
  <c r="F211" i="15" s="1"/>
  <c r="G213" i="15"/>
  <c r="G211" i="15" s="1"/>
  <c r="H213" i="15"/>
  <c r="H211" i="15" s="1"/>
  <c r="D223" i="15"/>
  <c r="D238" i="15"/>
  <c r="E238" i="15"/>
  <c r="F238" i="15"/>
  <c r="F221" i="15" s="1"/>
  <c r="G238" i="15"/>
  <c r="G221" i="15" s="1"/>
  <c r="H238" i="15"/>
  <c r="H221" i="15" s="1"/>
  <c r="E240" i="15"/>
  <c r="F240" i="15"/>
  <c r="G240" i="15"/>
  <c r="H240" i="15"/>
  <c r="D249" i="15"/>
  <c r="D253" i="15"/>
  <c r="D248" i="15" s="1"/>
  <c r="E253" i="15"/>
  <c r="F253" i="15"/>
  <c r="F248" i="15" s="1"/>
  <c r="G253" i="15"/>
  <c r="G248" i="15" s="1"/>
  <c r="H253" i="15"/>
  <c r="H248" i="15" s="1"/>
  <c r="D255" i="15"/>
  <c r="E255" i="15"/>
  <c r="F255" i="15"/>
  <c r="G255" i="15"/>
  <c r="H255" i="15"/>
  <c r="D265" i="15"/>
  <c r="D263" i="15" s="1"/>
  <c r="D262" i="15" s="1"/>
  <c r="E263" i="15"/>
  <c r="E262" i="15" s="1"/>
  <c r="F263" i="15"/>
  <c r="F262" i="15" s="1"/>
  <c r="G265" i="15"/>
  <c r="G263" i="15" s="1"/>
  <c r="G262" i="15" s="1"/>
  <c r="H265" i="15"/>
  <c r="H263" i="15" s="1"/>
  <c r="H262" i="15" s="1"/>
  <c r="D286" i="15"/>
  <c r="D285" i="15" s="1"/>
  <c r="E286" i="15"/>
  <c r="E285" i="15" s="1"/>
  <c r="F286" i="15"/>
  <c r="F285" i="15" s="1"/>
  <c r="G286" i="15"/>
  <c r="G285" i="15" s="1"/>
  <c r="H286" i="15"/>
  <c r="H285" i="15" s="1"/>
  <c r="D289" i="15"/>
  <c r="E289" i="15"/>
  <c r="F289" i="15"/>
  <c r="G289" i="15"/>
  <c r="H289" i="15"/>
  <c r="D298" i="15"/>
  <c r="E298" i="15"/>
  <c r="F298" i="15"/>
  <c r="G298" i="15"/>
  <c r="H298" i="15"/>
  <c r="D299" i="15"/>
  <c r="E299" i="15"/>
  <c r="F299" i="15"/>
  <c r="G299" i="15"/>
  <c r="H299" i="15"/>
  <c r="D318" i="15"/>
  <c r="E318" i="15"/>
  <c r="F318" i="15"/>
  <c r="G318" i="15"/>
  <c r="H318" i="15"/>
  <c r="D323" i="15"/>
  <c r="E323" i="15"/>
  <c r="F323" i="15"/>
  <c r="G323" i="15"/>
  <c r="H323" i="15"/>
  <c r="D325" i="15"/>
  <c r="E325" i="15"/>
  <c r="F325" i="15"/>
  <c r="G325" i="15"/>
  <c r="H325" i="15"/>
  <c r="D343" i="15"/>
  <c r="E343" i="15"/>
  <c r="F343" i="15"/>
  <c r="G343" i="15"/>
  <c r="H343" i="15"/>
  <c r="D344" i="15"/>
  <c r="E344" i="15"/>
  <c r="F344" i="15"/>
  <c r="G344" i="15"/>
  <c r="H344" i="15"/>
  <c r="F247" i="15" l="1"/>
  <c r="D9" i="15"/>
  <c r="E297" i="15"/>
  <c r="E296" i="15" s="1"/>
  <c r="E152" i="15"/>
  <c r="E151" i="15" s="1"/>
  <c r="F10" i="15"/>
  <c r="D131" i="15"/>
  <c r="F284" i="15"/>
  <c r="H220" i="15"/>
  <c r="F9" i="15"/>
  <c r="H247" i="15"/>
  <c r="H284" i="15"/>
  <c r="D284" i="15"/>
  <c r="F220" i="15"/>
  <c r="G131" i="15"/>
  <c r="G130" i="15" s="1"/>
  <c r="E72" i="15"/>
  <c r="E71" i="15" s="1"/>
  <c r="F72" i="15"/>
  <c r="F71" i="15" s="1"/>
  <c r="H10" i="15"/>
  <c r="H9" i="15" s="1"/>
  <c r="E10" i="15"/>
  <c r="E9" i="15" s="1"/>
  <c r="F297" i="15"/>
  <c r="F296" i="15" s="1"/>
  <c r="H297" i="15"/>
  <c r="H296" i="15" s="1"/>
  <c r="D297" i="15"/>
  <c r="D296" i="15" s="1"/>
  <c r="G284" i="15"/>
  <c r="G220" i="15"/>
  <c r="D247" i="15"/>
  <c r="D221" i="15"/>
  <c r="D220" i="15" s="1"/>
  <c r="F131" i="15"/>
  <c r="F130" i="15" s="1"/>
  <c r="G297" i="15"/>
  <c r="G296" i="15" s="1"/>
  <c r="E284" i="15"/>
  <c r="G247" i="15"/>
  <c r="D130" i="15"/>
  <c r="E131" i="15"/>
  <c r="E130" i="15" s="1"/>
  <c r="H72" i="15"/>
  <c r="H71" i="15" s="1"/>
  <c r="D72" i="15"/>
  <c r="D71" i="15" s="1"/>
  <c r="G10" i="15"/>
  <c r="G9" i="15" s="1"/>
  <c r="D151" i="15"/>
  <c r="E248" i="15"/>
  <c r="E247" i="15" s="1"/>
  <c r="E221" i="15"/>
  <c r="E220" i="15" s="1"/>
  <c r="H152" i="15"/>
  <c r="H151" i="15" s="1"/>
  <c r="G152" i="15"/>
  <c r="G151" i="15" s="1"/>
  <c r="F152" i="15"/>
  <c r="F151" i="15" s="1"/>
  <c r="H131" i="15"/>
  <c r="H130" i="15" s="1"/>
  <c r="G72" i="15"/>
  <c r="G71" i="15" s="1"/>
  <c r="F33" i="14"/>
  <c r="E33" i="14"/>
  <c r="D33" i="14"/>
  <c r="D36" i="3" l="1"/>
  <c r="G35" i="3" l="1"/>
  <c r="H35" i="3"/>
  <c r="F46" i="3" l="1"/>
  <c r="E46" i="3"/>
  <c r="D46" i="3"/>
  <c r="E44" i="3" l="1"/>
  <c r="E35" i="3" s="1"/>
  <c r="F44" i="3"/>
  <c r="F35" i="3" s="1"/>
  <c r="D44" i="3"/>
  <c r="D35" i="3" s="1"/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I11" i="10"/>
  <c r="H11" i="10"/>
  <c r="G11" i="10"/>
  <c r="F11" i="10"/>
  <c r="J8" i="10"/>
  <c r="I8" i="10"/>
  <c r="H8" i="10"/>
  <c r="G8" i="10"/>
  <c r="F8" i="10"/>
  <c r="G14" i="10" l="1"/>
  <c r="G22" i="10" s="1"/>
  <c r="G28" i="10" s="1"/>
  <c r="G29" i="10" s="1"/>
  <c r="J14" i="10"/>
  <c r="J22" i="10" s="1"/>
  <c r="J28" i="10" s="1"/>
  <c r="J29" i="10" s="1"/>
  <c r="I14" i="10"/>
  <c r="I22" i="10" s="1"/>
  <c r="I28" i="10" s="1"/>
  <c r="I29" i="10" s="1"/>
  <c r="H14" i="10"/>
  <c r="H22" i="10" s="1"/>
  <c r="H28" i="10" s="1"/>
  <c r="H29" i="10" s="1"/>
  <c r="F14" i="10"/>
  <c r="F22" i="10" s="1"/>
  <c r="F28" i="10" s="1"/>
  <c r="F29" i="10" s="1"/>
</calcChain>
</file>

<file path=xl/sharedStrings.xml><?xml version="1.0" encoding="utf-8"?>
<sst xmlns="http://schemas.openxmlformats.org/spreadsheetml/2006/main" count="959" uniqueCount="628">
  <si>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</si>
  <si>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</si>
  <si>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</si>
  <si>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</si>
  <si>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</si>
  <si>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</si>
  <si>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</si>
  <si>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</si>
  <si>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</si>
  <si>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</si>
  <si>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</si>
  <si>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</si>
  <si>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</si>
  <si>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</si>
  <si>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</si>
  <si>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</si>
  <si>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</si>
  <si>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</si>
  <si>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</si>
  <si>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</si>
  <si>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</si>
  <si>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</si>
  <si>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</si>
  <si>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</si>
  <si>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</si>
  <si>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</si>
  <si>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</si>
  <si>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</si>
  <si>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</si>
  <si>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</si>
  <si>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</si>
  <si>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</si>
  <si>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</si>
  <si>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</si>
  <si>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</si>
  <si>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</si>
  <si>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</si>
  <si>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</si>
  <si>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</si>
  <si>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</si>
  <si>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</si>
  <si>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</si>
  <si>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</si>
  <si>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</si>
  <si>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</si>
  <si>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</si>
  <si>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</si>
  <si>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</si>
  <si>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</si>
  <si>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</si>
  <si>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</si>
  <si>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</si>
  <si>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</si>
  <si>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</si>
  <si>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</si>
  <si>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SREDNJEŠKOLSKO OBRAZOVANJE - ZAKONSKI STANDARD</t>
  </si>
  <si>
    <t>Redovni poslovi ustanova sredneškolskog obrazovanja SŠ</t>
  </si>
  <si>
    <t>EURO</t>
  </si>
  <si>
    <t>Izvor financiranja  1.3.</t>
  </si>
  <si>
    <t>DECENTRALIZACIJA</t>
  </si>
  <si>
    <t>3+4</t>
  </si>
  <si>
    <t>RASHODI UKUPNI</t>
  </si>
  <si>
    <t>Rashodi za služb. putova.</t>
  </si>
  <si>
    <t>Nakn.za prijev.na pos.i s po.</t>
  </si>
  <si>
    <t>Seminari,tečajevi,str.ispiti</t>
  </si>
  <si>
    <t>Uredski materijal</t>
  </si>
  <si>
    <t>Električna energija</t>
  </si>
  <si>
    <t>Plin</t>
  </si>
  <si>
    <t>Benzin</t>
  </si>
  <si>
    <t>sitni inventar</t>
  </si>
  <si>
    <t>Poštarina</t>
  </si>
  <si>
    <t xml:space="preserve">Zdravstveni pregledi </t>
  </si>
  <si>
    <t>Financijski rashodi</t>
  </si>
  <si>
    <t>Usluge banaka i plat.prome.</t>
  </si>
  <si>
    <t>RASH. ZA NEFIN.IMO.</t>
  </si>
  <si>
    <t>Knjige</t>
  </si>
  <si>
    <t>Program J01 1003</t>
  </si>
  <si>
    <t>SREDNJEŠKOLSKO OBRAZOVANJE - DOPUNSKI NASTAVNI I VANNASTAVNI PROGRAM ŠKOLA I OBRAZ. INSTIT.</t>
  </si>
  <si>
    <t>Financiranje - ostali rashodi SŠ</t>
  </si>
  <si>
    <t>Izvor financiranja  3.1.1</t>
  </si>
  <si>
    <t>Vlastiti prihodi PK</t>
  </si>
  <si>
    <t>Grafičke i tiskarske usluge, us.kop.</t>
  </si>
  <si>
    <t>Ostali nespomenuti rashodi poslovanja</t>
  </si>
  <si>
    <t>Izvor financiranja  4.3.1</t>
  </si>
  <si>
    <t>Posebne namjene (sufinaciranja)</t>
  </si>
  <si>
    <t xml:space="preserve">SREDNJEŠKOLSKO OBRAZOVANJE </t>
  </si>
  <si>
    <t>Izvor financiranja  5.2.1</t>
  </si>
  <si>
    <t>Ministarstvo PK</t>
  </si>
  <si>
    <t>Plaće za zaposlene</t>
  </si>
  <si>
    <t>Dopunski nastavni i vannastavni program škola i obrazovnih instit.</t>
  </si>
  <si>
    <t>Aktivnost J01 1003A102000</t>
  </si>
  <si>
    <t>Financiranje  - ostali rashodi SŠ</t>
  </si>
  <si>
    <t>Izvor financiranja  5.4.1</t>
  </si>
  <si>
    <t>JLS PK</t>
  </si>
  <si>
    <t xml:space="preserve">Financiranje . Ostali rashodi SŠOstali rashodi </t>
  </si>
  <si>
    <t>Donacije PK</t>
  </si>
  <si>
    <t>Izvor financiranja  5.7.1</t>
  </si>
  <si>
    <t>Ministarstvo prijenos EU PK</t>
  </si>
  <si>
    <t>Projekcija za 2026.</t>
  </si>
  <si>
    <t>ostal.materijal za potrebe redovnog poslovanja</t>
  </si>
  <si>
    <t>El. Energija</t>
  </si>
  <si>
    <t>Benzin i dizel gorivo</t>
  </si>
  <si>
    <t>Sitni inventar</t>
  </si>
  <si>
    <t>Služben i radna odjeća i obuća</t>
  </si>
  <si>
    <t>Usluge telefona i telefaksa, interneta</t>
  </si>
  <si>
    <t>poštarina</t>
  </si>
  <si>
    <t>ostale usluge tekuć i invest. Održavanja</t>
  </si>
  <si>
    <t>Ostale usluge pomidžbe i inf.</t>
  </si>
  <si>
    <t>ostale komunalne usluge</t>
  </si>
  <si>
    <t>ostale zakupnine i najamnine</t>
  </si>
  <si>
    <t>ostale intel. Usluge</t>
  </si>
  <si>
    <t>ostale računalne usluge</t>
  </si>
  <si>
    <t>grafičke i tiskarske usluge</t>
  </si>
  <si>
    <t>premije osiguranja ostale imovine</t>
  </si>
  <si>
    <t>Reprezentacija</t>
  </si>
  <si>
    <t>tuzemne članarine</t>
  </si>
  <si>
    <t>sudske pristojbe</t>
  </si>
  <si>
    <t>ostali nespomenuti rashodi</t>
  </si>
  <si>
    <t>ulaganje u rač. Programe</t>
  </si>
  <si>
    <t>ostali nenaved.rashodi za zaposlene</t>
  </si>
  <si>
    <t>doprinos. Za zdravstvo</t>
  </si>
  <si>
    <t>doprinos za osigur.u sluč. Nezap.</t>
  </si>
  <si>
    <t>ostali rashodi za služb. Put</t>
  </si>
  <si>
    <t>seminari, simpoziji, savjetovanja</t>
  </si>
  <si>
    <t>ostali materijal za potrebe red.posl</t>
  </si>
  <si>
    <t>usluge telefona, telefaksa, interneta</t>
  </si>
  <si>
    <t>ostale usluge za kom. I prijevoz</t>
  </si>
  <si>
    <t>ostale nespomenute usluge</t>
  </si>
  <si>
    <t>reprezentacija</t>
  </si>
  <si>
    <t>ostali materijal za potrebe red. Poslovanja</t>
  </si>
  <si>
    <t>ostale usluge tek. I inv. Održavanja</t>
  </si>
  <si>
    <t>ostale zakupnine i najamnime</t>
  </si>
  <si>
    <t>plaće za zaposlene</t>
  </si>
  <si>
    <t>ostali rashodi za zaposlene (nagrade)</t>
  </si>
  <si>
    <t>doprinosi iz plaće 20%</t>
  </si>
  <si>
    <t>doprinosi na plaću 16,5%</t>
  </si>
  <si>
    <t>ostali nespome. Rash. Posl</t>
  </si>
  <si>
    <t>ostali rash. Za služ. Put.</t>
  </si>
  <si>
    <t>sem., savje. I simpoziji</t>
  </si>
  <si>
    <t>ured. Mat</t>
  </si>
  <si>
    <t>ostali mat. I sirovine</t>
  </si>
  <si>
    <t>ostali nesp.rash.posl.(PUN)</t>
  </si>
  <si>
    <t>Ostale intelektualne usluge - MRRFEU</t>
  </si>
  <si>
    <t>Tekući prijenosi unutar istog proračuna</t>
  </si>
  <si>
    <t>Zgrade znanstvenih i obrazovnih institucija</t>
  </si>
  <si>
    <t>Opremanje ugostiteljskog praktikuma - MRRFEU</t>
  </si>
  <si>
    <t>Ostali nenavedeni rashodi za zaposlene - božićnica i regres</t>
  </si>
  <si>
    <t>Doprinis za obvezno zdravstveno osiguranje</t>
  </si>
  <si>
    <t>Rashodi za službena putovanja</t>
  </si>
  <si>
    <t>Naknade za prijevoz na posao i s posla</t>
  </si>
  <si>
    <t>Seminari, savjetovanja i simpoziji</t>
  </si>
  <si>
    <t>Naknada za korištenje privatnog automobila u službene svrhe</t>
  </si>
  <si>
    <t>Ostali materijal za potrebe redovnog poslovanja - paušalni administrativni troškovi</t>
  </si>
  <si>
    <t>Usluge promidžbe i informiranja</t>
  </si>
  <si>
    <t>Ostale zakupnine i najamnine</t>
  </si>
  <si>
    <t>Ostale intelektualne usluge</t>
  </si>
  <si>
    <t>Grafičke i tiskarske usluge - MINTUR</t>
  </si>
  <si>
    <t>Grafičke i tiskarske usluge - MRRFEU</t>
  </si>
  <si>
    <t>Naknade troškova osobama izvan radnog odnosa</t>
  </si>
  <si>
    <t>Ostale nespomenute usluge - paušalni administrativni troškovi</t>
  </si>
  <si>
    <t xml:space="preserve">Tekuće pomoći </t>
  </si>
  <si>
    <t>Tekuće pomoći inozemnih vlada u EU</t>
  </si>
  <si>
    <t>Tekuće pomoći proračunskim korisnicima državnog proračuna temeljem prijenosa EU sredstava</t>
  </si>
  <si>
    <t>Tekuće pomoći proračunskim korisnicima županijski  proračuna temeljem prijenosa EU sredstava</t>
  </si>
  <si>
    <t>Tekuće donacije iz EU sredstava</t>
  </si>
  <si>
    <t>Prijenosi unutar istog proračuna</t>
  </si>
  <si>
    <t>Računala i računalna oprema</t>
  </si>
  <si>
    <t>Uredski namještaj</t>
  </si>
  <si>
    <t>Ostala uredska oprema</t>
  </si>
  <si>
    <t>Ostala komunikacijska oprema</t>
  </si>
  <si>
    <t>Ostala oprema za održavanje i zaštitu</t>
  </si>
  <si>
    <t>Uređaji za ostale namjene</t>
  </si>
  <si>
    <t>Oprema za ostale namjene</t>
  </si>
  <si>
    <t>Regionalni centar kompetentnosti u turizmu i ugostiteljstvu Zabok za izgradnju i opremanje</t>
  </si>
  <si>
    <t>Izvor financiranja 8.1.1</t>
  </si>
  <si>
    <t>Izvor financiranja 5.3.1</t>
  </si>
  <si>
    <t>Ministarstvo prijenos EU PK RCKTU HARD</t>
  </si>
  <si>
    <t>Ministarstvo prijenos EU PK RECEZA SOFT</t>
  </si>
  <si>
    <t>ostale usluge za komunikaciju i prijevoz</t>
  </si>
  <si>
    <t>Radio i tv prijamnici</t>
  </si>
  <si>
    <t>Telefon i ostala komunikacijska oprema</t>
  </si>
  <si>
    <t>Oprema za održavanje prostora</t>
  </si>
  <si>
    <t>Oprema za protupožarnu zaštitu</t>
  </si>
  <si>
    <t>Kombi vozila</t>
  </si>
  <si>
    <t>Ministarstvo prijenos EU PK (erasmus, mint i dr.)</t>
  </si>
  <si>
    <t>Ostale usluge za komunikaciju i prijevoz</t>
  </si>
  <si>
    <t>Poslovni objekti</t>
  </si>
  <si>
    <t>Izvor financiranja 1.1</t>
  </si>
  <si>
    <t>Opći prihodi i primici - izvorni prihodi KZŽ</t>
  </si>
  <si>
    <t>RASH. ZA NEFIN. IMO.</t>
  </si>
  <si>
    <t>Namjenski primici zaduživanja PK (hbor)</t>
  </si>
  <si>
    <t>Prihodi od zateznih kamata</t>
  </si>
  <si>
    <t>Prihod od kamata Zagrebačke banke</t>
  </si>
  <si>
    <t xml:space="preserve">Prihodi od upravnih i administrativnih pristojbi, pristojbi po posebnim propisima i naknada </t>
  </si>
  <si>
    <t>Namjenski prihodi - upisnina</t>
  </si>
  <si>
    <t>Prihod od prodaje proizvoda i roba te pruženih usluga, prihodi od donacija te povrati po protestiranim jamstvima</t>
  </si>
  <si>
    <t>Pomoći dane u inozemstvo i unutar općeg proračuna</t>
  </si>
  <si>
    <t>Naknade građanima i kućanstvima na temelju osiguranja i druge naknade</t>
  </si>
  <si>
    <t>JO1 OBRAZOVANJE</t>
  </si>
  <si>
    <t>1001 SREDNJOŠKOLSKO OBRAZOVANJE</t>
  </si>
  <si>
    <t>102000 Redovni poslovi ustanova srednjoškolskog obrazovanja</t>
  </si>
  <si>
    <t>102002 Dopunski i nastavni i vannastavni program</t>
  </si>
  <si>
    <t>otplata redovnih kamata</t>
  </si>
  <si>
    <t xml:space="preserve">Prihodi iz nadležnog proračuna </t>
  </si>
  <si>
    <t>Ministarstvo znanosti i obrazovanja 636</t>
  </si>
  <si>
    <t>EU projekti 638</t>
  </si>
  <si>
    <t>Gradski proračun tekuće pomoći 633</t>
  </si>
  <si>
    <t>Prihodi od donacija 663</t>
  </si>
  <si>
    <t>Vlastiti prihodi 661</t>
  </si>
  <si>
    <t>4+5</t>
  </si>
  <si>
    <t>RASHODI, IZDACI UKUPNI</t>
  </si>
  <si>
    <t>decentralizacija</t>
  </si>
  <si>
    <t>Izdaci za otplatu kredita HBOR-a</t>
  </si>
  <si>
    <t>Izdaci za otplatu primljenih kredita</t>
  </si>
  <si>
    <t>2 Prihodi od prodaje proizvoda i usluga i  i donacija</t>
  </si>
  <si>
    <t>1.3 DECENTRALIZACIJA</t>
  </si>
  <si>
    <t>3.1.1 VLASTITI PRIHODI PK</t>
  </si>
  <si>
    <t>4.3.1 POSEBNE NAMJENE PK</t>
  </si>
  <si>
    <t>5.2.1 MINISTARSTVO PK</t>
  </si>
  <si>
    <t>5.4.1 JLS PK</t>
  </si>
  <si>
    <t>5.3.1 PROJEKTI EU DIREKT</t>
  </si>
  <si>
    <t>5.7.1 MINISTARSTVO PRIJENOS EU</t>
  </si>
  <si>
    <t>104022 Kapitalni projekt RCKTU, Receza</t>
  </si>
  <si>
    <t>1.1. OPĆI PRIHODI I PRIMICI - ŽUP.OSTALO</t>
  </si>
  <si>
    <t xml:space="preserve">2.1.1 DONACIJA </t>
  </si>
  <si>
    <t>Višak prihoda poslovanja</t>
  </si>
  <si>
    <t>Višak prihoda poslovanja iz 2021. projekt Receza</t>
  </si>
  <si>
    <t>9 Višak prihoda poslovanja</t>
  </si>
  <si>
    <t>Manjak prihoda i  primitaka iz 2022. projekt RCKTU</t>
  </si>
  <si>
    <t xml:space="preserve">Manjak prihoda i primitka </t>
  </si>
  <si>
    <t>R2795</t>
  </si>
  <si>
    <t>R2796</t>
  </si>
  <si>
    <t>R2797</t>
  </si>
  <si>
    <t>R2799</t>
  </si>
  <si>
    <t>R2800</t>
  </si>
  <si>
    <t>R2802</t>
  </si>
  <si>
    <t>R2803</t>
  </si>
  <si>
    <t>R2804</t>
  </si>
  <si>
    <t>R2806</t>
  </si>
  <si>
    <t>R2807</t>
  </si>
  <si>
    <t>R2809</t>
  </si>
  <si>
    <t>R2810</t>
  </si>
  <si>
    <t>R2811</t>
  </si>
  <si>
    <t>R2813</t>
  </si>
  <si>
    <t>R2814</t>
  </si>
  <si>
    <t>R2815</t>
  </si>
  <si>
    <t>R2816</t>
  </si>
  <si>
    <t>R2817</t>
  </si>
  <si>
    <t>R2821</t>
  </si>
  <si>
    <t>R2822</t>
  </si>
  <si>
    <t>R2823</t>
  </si>
  <si>
    <t>R2826</t>
  </si>
  <si>
    <t>R2828</t>
  </si>
  <si>
    <t>R2829</t>
  </si>
  <si>
    <t>R2830</t>
  </si>
  <si>
    <t>R2831</t>
  </si>
  <si>
    <t>R2832</t>
  </si>
  <si>
    <t>R3180</t>
  </si>
  <si>
    <t>R3182</t>
  </si>
  <si>
    <t>R3142</t>
  </si>
  <si>
    <t>R4277</t>
  </si>
  <si>
    <t>R4816</t>
  </si>
  <si>
    <t>R4278</t>
  </si>
  <si>
    <t>Manjak prihoda poslovanja PK</t>
  </si>
  <si>
    <t>Aktivnost J01 1001A102002</t>
  </si>
  <si>
    <t>R4279</t>
  </si>
  <si>
    <t>R4280</t>
  </si>
  <si>
    <t>R4281</t>
  </si>
  <si>
    <t>R4282</t>
  </si>
  <si>
    <t>R4283</t>
  </si>
  <si>
    <t>R4284</t>
  </si>
  <si>
    <t>R4285</t>
  </si>
  <si>
    <t>R4286</t>
  </si>
  <si>
    <t>R4287</t>
  </si>
  <si>
    <t>R4288</t>
  </si>
  <si>
    <t>R4289</t>
  </si>
  <si>
    <t>R4290</t>
  </si>
  <si>
    <t>R4291</t>
  </si>
  <si>
    <t>R4292</t>
  </si>
  <si>
    <t>R4293</t>
  </si>
  <si>
    <t>R4294</t>
  </si>
  <si>
    <t>R4295</t>
  </si>
  <si>
    <t>R4296</t>
  </si>
  <si>
    <t>R4297</t>
  </si>
  <si>
    <t>R4298</t>
  </si>
  <si>
    <t>R4299</t>
  </si>
  <si>
    <t>R4300</t>
  </si>
  <si>
    <t>R6794</t>
  </si>
  <si>
    <t>R4301</t>
  </si>
  <si>
    <t>R4302</t>
  </si>
  <si>
    <t>R4859</t>
  </si>
  <si>
    <t>Zgrade obrazovnih institucija ( škole)</t>
  </si>
  <si>
    <t>R4303</t>
  </si>
  <si>
    <t>R4304</t>
  </si>
  <si>
    <t>R4305</t>
  </si>
  <si>
    <t>R4306</t>
  </si>
  <si>
    <t>R4307</t>
  </si>
  <si>
    <t>R4308</t>
  </si>
  <si>
    <t>R4309</t>
  </si>
  <si>
    <t>R4310</t>
  </si>
  <si>
    <t>R4906</t>
  </si>
  <si>
    <t>R6496</t>
  </si>
  <si>
    <t>R6497</t>
  </si>
  <si>
    <t>R6498</t>
  </si>
  <si>
    <t>R6499</t>
  </si>
  <si>
    <t>R6500</t>
  </si>
  <si>
    <t>Novčana naknada poslodavca - nezap. Invaliditet</t>
  </si>
  <si>
    <t>R4311</t>
  </si>
  <si>
    <t>R4946</t>
  </si>
  <si>
    <t>Izgradnja sportska dvorana RCKTU</t>
  </si>
  <si>
    <t>R7885</t>
  </si>
  <si>
    <t>Aktivnost J01 1003A102002</t>
  </si>
  <si>
    <t>R4312</t>
  </si>
  <si>
    <t>R4960</t>
  </si>
  <si>
    <t>R4313</t>
  </si>
  <si>
    <t>R4314</t>
  </si>
  <si>
    <t>R4315</t>
  </si>
  <si>
    <t>R4316</t>
  </si>
  <si>
    <t>R4317</t>
  </si>
  <si>
    <t>R4318</t>
  </si>
  <si>
    <t>R4993</t>
  </si>
  <si>
    <t>Kapitalni projekt K104006 RCKTU</t>
  </si>
  <si>
    <t>R6763</t>
  </si>
  <si>
    <t>R6764</t>
  </si>
  <si>
    <t>R6765</t>
  </si>
  <si>
    <t>R6766</t>
  </si>
  <si>
    <t>R6767</t>
  </si>
  <si>
    <t>R6768</t>
  </si>
  <si>
    <t>R6769</t>
  </si>
  <si>
    <t>R6770</t>
  </si>
  <si>
    <t>R6771</t>
  </si>
  <si>
    <t>R6772</t>
  </si>
  <si>
    <t>R6773</t>
  </si>
  <si>
    <t>R7794</t>
  </si>
  <si>
    <t>R6785</t>
  </si>
  <si>
    <t>R6774</t>
  </si>
  <si>
    <t>R6775</t>
  </si>
  <si>
    <t>R6776</t>
  </si>
  <si>
    <t>R6777</t>
  </si>
  <si>
    <t>R6779</t>
  </si>
  <si>
    <t>R6778</t>
  </si>
  <si>
    <t>R8193</t>
  </si>
  <si>
    <t>R4319</t>
  </si>
  <si>
    <t>R6780</t>
  </si>
  <si>
    <t>R6781</t>
  </si>
  <si>
    <t>R6782</t>
  </si>
  <si>
    <t>R6783</t>
  </si>
  <si>
    <t>R6784</t>
  </si>
  <si>
    <t>R6786</t>
  </si>
  <si>
    <t>R6787</t>
  </si>
  <si>
    <t>R6788</t>
  </si>
  <si>
    <t>R6789</t>
  </si>
  <si>
    <t>R6790</t>
  </si>
  <si>
    <t>R6791</t>
  </si>
  <si>
    <t>R6792</t>
  </si>
  <si>
    <t>R6793</t>
  </si>
  <si>
    <t>R8195</t>
  </si>
  <si>
    <t>R8196</t>
  </si>
  <si>
    <t>R8197</t>
  </si>
  <si>
    <t>R8198</t>
  </si>
  <si>
    <t>R8194</t>
  </si>
  <si>
    <t>R5007</t>
  </si>
  <si>
    <t>R7721</t>
  </si>
  <si>
    <t xml:space="preserve">3 Vlastiti prihodi </t>
  </si>
  <si>
    <t>1.3 Decentralizacija 671</t>
  </si>
  <si>
    <t>1.1 Županija ostalo  671</t>
  </si>
  <si>
    <t>2.1.1 Donacija PK 663</t>
  </si>
  <si>
    <t>3.1.1 Vlastiti prihodi 661</t>
  </si>
  <si>
    <t>4.3.1 Posebne namjene 652</t>
  </si>
  <si>
    <t>5.2.1 Ministarstvo PK 636</t>
  </si>
  <si>
    <t>5.3.1 Projekt EU PK 638</t>
  </si>
  <si>
    <t>5.4.1 JLS PK 633</t>
  </si>
  <si>
    <t>5.7.1 Ministarstvo prijenos EU PK 638</t>
  </si>
  <si>
    <t>Projekcija za 2027.</t>
  </si>
  <si>
    <t>Plan za 2025.</t>
  </si>
  <si>
    <t>Plan 2024.</t>
  </si>
  <si>
    <t>Izvršenje 2023.*</t>
  </si>
  <si>
    <t>knjige u knjižnici</t>
  </si>
  <si>
    <t>R9776</t>
  </si>
  <si>
    <t>oprema (mrrfeu)</t>
  </si>
  <si>
    <t>R9775</t>
  </si>
  <si>
    <t>sportska oprema (mrrfeu)</t>
  </si>
  <si>
    <t>R9774</t>
  </si>
  <si>
    <t>ostala uredska oprema (mrrfeu)</t>
  </si>
  <si>
    <t>R9773</t>
  </si>
  <si>
    <t>namještaj (mrrfeu)</t>
  </si>
  <si>
    <t>R9772</t>
  </si>
  <si>
    <t>računala i računalna oprema (mrrfeu)</t>
  </si>
  <si>
    <t>R9771</t>
  </si>
  <si>
    <t>Kapitalni projekt K104020 -sportska dvorana</t>
  </si>
  <si>
    <t>rashodi za nefinan.imov.</t>
  </si>
  <si>
    <t>tekuće pomoći proračunskim korisnicima</t>
  </si>
  <si>
    <t>R9770</t>
  </si>
  <si>
    <t>Tekuće pomoći</t>
  </si>
  <si>
    <t>ostale zatezne kamate po sud. Presudama</t>
  </si>
  <si>
    <t>R9769</t>
  </si>
  <si>
    <t>zatezne kamate za dop. Po sud. Presudama</t>
  </si>
  <si>
    <t>R9768</t>
  </si>
  <si>
    <t>Zatezne kamate za poreze po sudskim presudama</t>
  </si>
  <si>
    <t>R9767</t>
  </si>
  <si>
    <t>troškovi sudskih postupaka</t>
  </si>
  <si>
    <t>R9766</t>
  </si>
  <si>
    <t>R9765</t>
  </si>
  <si>
    <t>R9764</t>
  </si>
  <si>
    <t>R9763</t>
  </si>
  <si>
    <t>ostale intelektualne usluge</t>
  </si>
  <si>
    <t>R9762</t>
  </si>
  <si>
    <t>usluge odvjetnika i pravnog savjetovanja</t>
  </si>
  <si>
    <t>R9761</t>
  </si>
  <si>
    <t>licence</t>
  </si>
  <si>
    <t>R9760</t>
  </si>
  <si>
    <t>usluge čišćenja, pranja i sl.</t>
  </si>
  <si>
    <t>R9759</t>
  </si>
  <si>
    <t>usluge promidžbe i informiranja</t>
  </si>
  <si>
    <t>R9758</t>
  </si>
  <si>
    <t>usluge tekućeg i inv. Održavanja</t>
  </si>
  <si>
    <t>R9757</t>
  </si>
  <si>
    <t>usluge telefona i telefaksa</t>
  </si>
  <si>
    <t>R9756</t>
  </si>
  <si>
    <t>R9755</t>
  </si>
  <si>
    <t>materijal i dijelovi za tek.inv,održavanje</t>
  </si>
  <si>
    <t>R9754</t>
  </si>
  <si>
    <t>namirnice i materijal za potrebe akademisa</t>
  </si>
  <si>
    <t>R9753</t>
  </si>
  <si>
    <t>literatura, časopis, pretplate</t>
  </si>
  <si>
    <t>R9752</t>
  </si>
  <si>
    <t>R9751</t>
  </si>
  <si>
    <t>R9750</t>
  </si>
  <si>
    <t>naknade za prijevoz na posao i s posla</t>
  </si>
  <si>
    <t>R9749</t>
  </si>
  <si>
    <t>ostali rahodi na službenom putu</t>
  </si>
  <si>
    <t>R9748</t>
  </si>
  <si>
    <t>naknade za prijevoz na službenom putu auto i javni prijevoz</t>
  </si>
  <si>
    <t>R9747</t>
  </si>
  <si>
    <t>dnevnice na službenom putu</t>
  </si>
  <si>
    <t>R9746</t>
  </si>
  <si>
    <t>doprinosi za zapošlj.1,7% po sud.presudama</t>
  </si>
  <si>
    <t>R9745</t>
  </si>
  <si>
    <t>doprinosi za obvezno zdrav.osig. - OR</t>
  </si>
  <si>
    <t>R9739</t>
  </si>
  <si>
    <t xml:space="preserve">ostali rashodi za zaposlene </t>
  </si>
  <si>
    <t>ostali rashodi za zaposlene - regres</t>
  </si>
  <si>
    <t>R9744</t>
  </si>
  <si>
    <t>ostali rashodi za zaposlene ( naknade za bolest, invalidnost , smrt)</t>
  </si>
  <si>
    <t>R9743</t>
  </si>
  <si>
    <t>ostali rashodi za zaposlene (jubilarne, otprem.)</t>
  </si>
  <si>
    <t>R9742</t>
  </si>
  <si>
    <t>ostali rashodi za zaposlene (darovi)</t>
  </si>
  <si>
    <t>R9741</t>
  </si>
  <si>
    <t>R9740</t>
  </si>
  <si>
    <t>plaća za posebne uvjete rada (smjenski, rad subotom, rad nedjeljom, noćni rad, dvokratni rad)</t>
  </si>
  <si>
    <t>R9738</t>
  </si>
  <si>
    <t>plaća za prekovremeni rad</t>
  </si>
  <si>
    <t>R9737</t>
  </si>
  <si>
    <t>plaće po sudskim presudama</t>
  </si>
  <si>
    <t>R9736</t>
  </si>
  <si>
    <t>oprema</t>
  </si>
  <si>
    <t xml:space="preserve">računala i računalna oprema </t>
  </si>
  <si>
    <t>R9728</t>
  </si>
  <si>
    <t>ostale tekuće donacije u naravi - higijen.ulošci</t>
  </si>
  <si>
    <t>R9726</t>
  </si>
  <si>
    <t>Ostale tekuće donacije</t>
  </si>
  <si>
    <t xml:space="preserve">Ostali nespomenuti financijski rashoci </t>
  </si>
  <si>
    <t>R9727</t>
  </si>
  <si>
    <t xml:space="preserve">Ostale pristojbe i naknade </t>
  </si>
  <si>
    <t>R10656</t>
  </si>
  <si>
    <t>R10655</t>
  </si>
  <si>
    <t>R9725</t>
  </si>
  <si>
    <t>ugovor o djelu</t>
  </si>
  <si>
    <t>R9724</t>
  </si>
  <si>
    <t>Licence</t>
  </si>
  <si>
    <t>R9723</t>
  </si>
  <si>
    <t>usluge čišćenja, pranja i slično</t>
  </si>
  <si>
    <t>R9722</t>
  </si>
  <si>
    <t>ostale usluge promidžbe i informiranja</t>
  </si>
  <si>
    <t>R9721</t>
  </si>
  <si>
    <t>usluge tekućeg i investicijskog održavanja</t>
  </si>
  <si>
    <t>R9720</t>
  </si>
  <si>
    <t>R9719</t>
  </si>
  <si>
    <t>ostali materijal i dijelovi za tek. I inv. Održ.</t>
  </si>
  <si>
    <t>ostali materijal i dijelovi za tek. I inv.održ.</t>
  </si>
  <si>
    <t>R9717</t>
  </si>
  <si>
    <t xml:space="preserve">namirnice i ostali materijal za potrebe akademisa i obrazovanje odraslih </t>
  </si>
  <si>
    <t>R9718</t>
  </si>
  <si>
    <t>Naknada za prijevoz djelatnika na posao i s posla</t>
  </si>
  <si>
    <t>R9716</t>
  </si>
  <si>
    <t>naknade za prijevoz na službenom putu osobni automobil i javni prijevoz</t>
  </si>
  <si>
    <t>R9715</t>
  </si>
  <si>
    <t>R9714</t>
  </si>
  <si>
    <t>Regres</t>
  </si>
  <si>
    <t>R9713</t>
  </si>
  <si>
    <t>Nagrade -jubilarna, božićnica, uskrsnica</t>
  </si>
  <si>
    <t>R9712</t>
  </si>
  <si>
    <t>Plaća za posebne uvjete rada(smjenski, rad nedjeljom, subotom, noćni rad, dvokratni rad)</t>
  </si>
  <si>
    <t>R9711</t>
  </si>
  <si>
    <t>Prekovremeni rad</t>
  </si>
  <si>
    <t>R9710</t>
  </si>
  <si>
    <t>Plaće za zaposlene (akademis, obraz.odraslih)</t>
  </si>
  <si>
    <t>R9709</t>
  </si>
  <si>
    <t>namještaj</t>
  </si>
  <si>
    <t>ostl. Zatezne kamate</t>
  </si>
  <si>
    <t>R2833</t>
  </si>
  <si>
    <t>Ostale pristojbe i naknade ( pretplata hrt)</t>
  </si>
  <si>
    <t>prem. Osig. Prijevoznih sredstava</t>
  </si>
  <si>
    <t>dimnjačarske i ekološke usluge</t>
  </si>
  <si>
    <t>deratizacija i dezinfekcija</t>
  </si>
  <si>
    <t>iznošenje i odvoz smeća</t>
  </si>
  <si>
    <t>opskrba vodom</t>
  </si>
  <si>
    <t>usluge tekućeg i inv.održ.prijevoznih sredstava</t>
  </si>
  <si>
    <t>usluge tekućeg i inv.održ.postrojenja i opreme</t>
  </si>
  <si>
    <t>usluge tekućeg i inv.održ.građevin.objekata</t>
  </si>
  <si>
    <t>ostal. Materijal i dijelovi za tekuće i inv. Održ</t>
  </si>
  <si>
    <t>Materijal i dijelovi za tekuć.i inv. održ.postr.i op</t>
  </si>
  <si>
    <t>Materijal i dijelovi za tekuće i inv. održ.građ.obj</t>
  </si>
  <si>
    <t>Materijal za higijenske potrebe i njegu</t>
  </si>
  <si>
    <t>Materijal i sredstva za čišćenje i održavanje</t>
  </si>
  <si>
    <t>literatura ( publikacije, časopisi, pretplate)</t>
  </si>
  <si>
    <t xml:space="preserve">Naknade za prijevoz na službenom putu </t>
  </si>
  <si>
    <t xml:space="preserve">Naknade za smještaj na službenom putu </t>
  </si>
  <si>
    <t>Dnevnice na službenom putu u inozemstvu</t>
  </si>
  <si>
    <t xml:space="preserve">Dnevnice na službenom putu u zemlji </t>
  </si>
  <si>
    <t>FINANCIJSKI PLAN PRORAČUNSKOG KORISNIKA JEDINICE LOKALNE I PODRUČNE (REGIONALNE) SAMOUPRAVE                             
ZA 2025. I PROJEKCIJA ZA 2026. I 2027. GODINU</t>
  </si>
  <si>
    <t>R9729</t>
  </si>
  <si>
    <t>R9730</t>
  </si>
  <si>
    <t>R9731</t>
  </si>
  <si>
    <t>R9733</t>
  </si>
  <si>
    <t>R9732</t>
  </si>
  <si>
    <t>R9734</t>
  </si>
  <si>
    <t>R9735</t>
  </si>
  <si>
    <t>Plaće za zaposlene PUN</t>
  </si>
  <si>
    <t>Ostali nenavedeni rashodi za zaposlene PUN regres</t>
  </si>
  <si>
    <t xml:space="preserve">Doprinosi na plaći obvezni zdrav. Osigur, </t>
  </si>
  <si>
    <t>naknada za prijevoz na službenom putu</t>
  </si>
  <si>
    <t>Međunarodne članarine</t>
  </si>
  <si>
    <t>R9707</t>
  </si>
  <si>
    <t>R9708</t>
  </si>
  <si>
    <t>Dnevnice/pedagoška pratnja</t>
  </si>
  <si>
    <t>materijal za higijenske potrebe - donacija CK</t>
  </si>
  <si>
    <t>Ostali nenavedeni rashodi za zaposlene -božićnica i regeres, naknada mint projekt</t>
  </si>
  <si>
    <t>Doprinos za obvezno zdravstveno osiguranje</t>
  </si>
  <si>
    <t>R9778</t>
  </si>
  <si>
    <t>R9779</t>
  </si>
  <si>
    <t>R9780</t>
  </si>
  <si>
    <t>R9777</t>
  </si>
  <si>
    <t xml:space="preserve">Ostali materijal za potrebe redovnog poslovanja-paušalni administrativni poslovi </t>
  </si>
  <si>
    <t>Namirnice i materijal za potrebe manifestacija</t>
  </si>
  <si>
    <t>Motorni benzin i gorivo</t>
  </si>
  <si>
    <t>Premije osiguranja - učenici erasmis +</t>
  </si>
  <si>
    <t>otplata glavnice kredita HBOR</t>
  </si>
  <si>
    <t>IZDACI ZA OTPLATU KREDITA</t>
  </si>
  <si>
    <t>3+4+5</t>
  </si>
  <si>
    <t>oprema, izrada dokumnetacije</t>
  </si>
  <si>
    <t>FINANCIJSKI PLAN PRORAČUNSKOG KORISNIKA JEDINICE LOKALNE I PODRUČNE (REGIONALNE) SAMOUPRAVE 
ZA 2025. I PROJEKCIJA ZA 2026. I 2027. GODINU</t>
  </si>
  <si>
    <t>IZVRŠENJE 2023.*</t>
  </si>
  <si>
    <t>TEKUĆI PLAN 2024.</t>
  </si>
  <si>
    <t>PLAN 2025.</t>
  </si>
  <si>
    <t>PROJEKCIJA 2026.</t>
  </si>
  <si>
    <t>PROJEKCIJA 2027.</t>
  </si>
  <si>
    <t>A1. PRIHODI  I RASHODI PREMA EKONOMSKOJ KLASIFIKACIJI</t>
  </si>
  <si>
    <t>A2. PRIHODI I RASHODI PREMA IZVORIMA FINANCIRANJA</t>
  </si>
  <si>
    <t>IZVRŠENJE 2023.</t>
  </si>
  <si>
    <t>A3. RASHODI PREMA FUNKCIJSKOJ KLASIFIKACIJI</t>
  </si>
  <si>
    <t>B1. RAČUN FINANCIRANJA PREMA EKONOMSKOJ KLASIFIKACIJI</t>
  </si>
  <si>
    <t>PLAN 2024.</t>
  </si>
  <si>
    <t>B2. RAČUN FINANCIRANJA PREMA IZVORIMA FINANCIRANJA</t>
  </si>
  <si>
    <t>B. RAČUN FINANCIRANJA</t>
  </si>
  <si>
    <t>Redovni poslovi ustanova srednješkolskog obrazovanja SŠ</t>
  </si>
  <si>
    <t>PLAN 2025</t>
  </si>
  <si>
    <t>0922 Više srednjoškolsko obrazovanje</t>
  </si>
  <si>
    <t xml:space="preserve">92 Višak prihoda poslovanja </t>
  </si>
  <si>
    <t>3.1.1. Vlastiti prihodi 641</t>
  </si>
  <si>
    <t xml:space="preserve">92 MANJAK PRIHODA </t>
  </si>
  <si>
    <t>Izvorni prihodi kzž - ostalo+otplata  kredita</t>
  </si>
  <si>
    <t>Rashodi za nabavu neproizvedene dugotrajne imovine</t>
  </si>
  <si>
    <t>R13770</t>
  </si>
  <si>
    <t>R11967</t>
  </si>
  <si>
    <t>R11968</t>
  </si>
  <si>
    <t>R11969</t>
  </si>
  <si>
    <t>R11971</t>
  </si>
  <si>
    <t>R11974</t>
  </si>
  <si>
    <t>R11975</t>
  </si>
  <si>
    <t>R11976</t>
  </si>
  <si>
    <t>R11977</t>
  </si>
  <si>
    <t>R11978</t>
  </si>
  <si>
    <t>R11980</t>
  </si>
  <si>
    <t>R11981</t>
  </si>
  <si>
    <t>R11982</t>
  </si>
  <si>
    <t>R11983</t>
  </si>
  <si>
    <t>R11984</t>
  </si>
  <si>
    <t>R11985</t>
  </si>
  <si>
    <t>R11986</t>
  </si>
  <si>
    <t>R11992</t>
  </si>
  <si>
    <t>R13167</t>
  </si>
  <si>
    <t>R11996</t>
  </si>
  <si>
    <t>R11998</t>
  </si>
  <si>
    <t>R13168</t>
  </si>
  <si>
    <t>R13169</t>
  </si>
  <si>
    <t>R13330</t>
  </si>
  <si>
    <t>R13329</t>
  </si>
  <si>
    <t>R8737</t>
  </si>
  <si>
    <t>R8814</t>
  </si>
  <si>
    <t>R9290</t>
  </si>
  <si>
    <t>R9329</t>
  </si>
  <si>
    <t>R8863</t>
  </si>
  <si>
    <t>R8926</t>
  </si>
  <si>
    <t>R8949</t>
  </si>
  <si>
    <t>R9553</t>
  </si>
  <si>
    <t>R13332</t>
  </si>
  <si>
    <t>R13331</t>
  </si>
  <si>
    <t>Program  1018</t>
  </si>
  <si>
    <t>Aktivnost A101801</t>
  </si>
  <si>
    <t>Tekući projekt T101801 Oprema, informatička oprema , nabava pomagala</t>
  </si>
  <si>
    <t>Program 1020</t>
  </si>
  <si>
    <t>Aktivnost A102001</t>
  </si>
  <si>
    <t>Kapitalni projekt K10181 Izgradnja, dogradnja i adaptacija SŠ</t>
  </si>
  <si>
    <t>Kamate za primljeni  kredit HBOR</t>
  </si>
  <si>
    <t>RCKTU- ostali nespomenuti rashodi</t>
  </si>
  <si>
    <t xml:space="preserve">Tekući projekt T102001 </t>
  </si>
  <si>
    <t>Rashodi za službena put. - troškovi natjecanja</t>
  </si>
  <si>
    <t>Namirnice - troškovi natjecanja</t>
  </si>
  <si>
    <t>Uredski i nastavni materijal - troškovi natjecanja</t>
  </si>
  <si>
    <t>Ostali nespom.rashodi-troškovi natjecanja</t>
  </si>
  <si>
    <t>Usluge telef.pošte i prijev. - troš. natjecanja</t>
  </si>
  <si>
    <t>Stručno usavršavanje i doškolovavanje</t>
  </si>
  <si>
    <t>Programi za nadarenu djecu</t>
  </si>
  <si>
    <t>Djeca s teškoćama u razvoju</t>
  </si>
  <si>
    <r>
      <t xml:space="preserve">Izvor 1.3. </t>
    </r>
    <r>
      <rPr>
        <b/>
        <sz val="10"/>
        <rFont val="Calibri"/>
        <family val="2"/>
        <charset val="238"/>
        <scheme val="minor"/>
      </rPr>
      <t>DECENTRALIZACIJA</t>
    </r>
  </si>
  <si>
    <t>Izvor financiranja  6.2.1.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</si>
</sst>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8" fillId="0" borderId="0"/>
  </cellStyleXfs>
  <cellXfs count="217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" fillId="5" borderId="3" xfId="0" applyFont="1" applyFill="1" applyBorder="1"/>
    <xf numFmtId="0" fontId="1" fillId="5" borderId="3" xfId="0" applyFont="1" applyFill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0" fillId="6" borderId="3" xfId="0" applyFill="1" applyBorder="1" applyAlignment="1">
      <alignment horizontal="center"/>
    </xf>
    <xf numFmtId="0" fontId="1" fillId="6" borderId="3" xfId="0" applyFont="1" applyFill="1" applyBorder="1" applyAlignment="1">
      <alignment horizontal="left"/>
    </xf>
    <xf numFmtId="2" fontId="0" fillId="6" borderId="3" xfId="0" applyNumberFormat="1" applyFill="1" applyBorder="1"/>
    <xf numFmtId="0" fontId="1" fillId="7" borderId="3" xfId="0" applyFont="1" applyFill="1" applyBorder="1" applyAlignment="1">
      <alignment horizontal="center"/>
    </xf>
    <xf numFmtId="2" fontId="0" fillId="7" borderId="3" xfId="0" applyNumberFormat="1" applyFill="1" applyBorder="1"/>
    <xf numFmtId="0" fontId="0" fillId="8" borderId="3" xfId="0" applyFill="1" applyBorder="1" applyAlignment="1">
      <alignment horizontal="center"/>
    </xf>
    <xf numFmtId="0" fontId="0" fillId="8" borderId="3" xfId="0" applyFill="1" applyBorder="1"/>
    <xf numFmtId="0" fontId="0" fillId="8" borderId="0" xfId="0" applyFill="1"/>
    <xf numFmtId="4" fontId="0" fillId="8" borderId="3" xfId="0" applyNumberFormat="1" applyFill="1" applyBorder="1"/>
    <xf numFmtId="2" fontId="0" fillId="0" borderId="3" xfId="0" applyNumberFormat="1" applyBorder="1"/>
    <xf numFmtId="0" fontId="0" fillId="0" borderId="0" xfId="0" applyBorder="1"/>
    <xf numFmtId="2" fontId="0" fillId="8" borderId="3" xfId="0" applyNumberFormat="1" applyFill="1" applyBorder="1"/>
    <xf numFmtId="0" fontId="0" fillId="7" borderId="3" xfId="0" applyFill="1" applyBorder="1"/>
    <xf numFmtId="4" fontId="0" fillId="7" borderId="3" xfId="0" applyNumberFormat="1" applyFill="1" applyBorder="1"/>
    <xf numFmtId="2" fontId="0" fillId="0" borderId="0" xfId="0" applyNumberFormat="1"/>
    <xf numFmtId="2" fontId="0" fillId="0" borderId="3" xfId="0" applyNumberFormat="1" applyFill="1" applyBorder="1"/>
    <xf numFmtId="0" fontId="19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9" fillId="0" borderId="3" xfId="0" applyFont="1" applyBorder="1" applyAlignment="1">
      <alignment horizontal="left" wrapText="1"/>
    </xf>
    <xf numFmtId="0" fontId="19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wrapText="1"/>
    </xf>
    <xf numFmtId="0" fontId="0" fillId="2" borderId="3" xfId="0" applyFont="1" applyFill="1" applyBorder="1" applyAlignment="1">
      <alignment horizontal="left" wrapText="1"/>
    </xf>
    <xf numFmtId="0" fontId="20" fillId="0" borderId="3" xfId="0" applyFont="1" applyBorder="1" applyAlignment="1">
      <alignment horizontal="left"/>
    </xf>
    <xf numFmtId="0" fontId="0" fillId="2" borderId="3" xfId="0" applyFill="1" applyBorder="1"/>
    <xf numFmtId="2" fontId="0" fillId="2" borderId="3" xfId="0" applyNumberFormat="1" applyFill="1" applyBorder="1"/>
    <xf numFmtId="0" fontId="0" fillId="0" borderId="3" xfId="0" applyFont="1" applyBorder="1" applyAlignment="1">
      <alignment horizontal="left"/>
    </xf>
    <xf numFmtId="0" fontId="0" fillId="0" borderId="3" xfId="0" applyFont="1" applyBorder="1" applyAlignment="1">
      <alignment wrapText="1"/>
    </xf>
    <xf numFmtId="0" fontId="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7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 applyProtection="1">
      <alignment horizontal="center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0" fillId="6" borderId="3" xfId="0" applyNumberFormat="1" applyFill="1" applyBorder="1"/>
    <xf numFmtId="4" fontId="0" fillId="0" borderId="3" xfId="0" applyNumberFormat="1" applyBorder="1"/>
    <xf numFmtId="4" fontId="6" fillId="2" borderId="4" xfId="0" applyNumberFormat="1" applyFont="1" applyFill="1" applyBorder="1" applyAlignment="1">
      <alignment horizontal="right"/>
    </xf>
    <xf numFmtId="0" fontId="1" fillId="9" borderId="3" xfId="0" applyFont="1" applyFill="1" applyBorder="1" applyAlignment="1">
      <alignment horizontal="center"/>
    </xf>
    <xf numFmtId="0" fontId="0" fillId="9" borderId="3" xfId="0" applyFont="1" applyFill="1" applyBorder="1" applyAlignment="1">
      <alignment horizontal="center"/>
    </xf>
    <xf numFmtId="2" fontId="0" fillId="9" borderId="3" xfId="0" applyNumberFormat="1" applyFill="1" applyBorder="1"/>
    <xf numFmtId="0" fontId="0" fillId="7" borderId="3" xfId="0" applyFont="1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1" fillId="9" borderId="3" xfId="0" applyFont="1" applyFill="1" applyBorder="1" applyAlignment="1">
      <alignment horizontal="left"/>
    </xf>
    <xf numFmtId="0" fontId="0" fillId="8" borderId="6" xfId="0" applyFill="1" applyBorder="1" applyAlignment="1">
      <alignment horizontal="center"/>
    </xf>
    <xf numFmtId="0" fontId="0" fillId="9" borderId="4" xfId="0" applyFont="1" applyFill="1" applyBorder="1" applyAlignment="1">
      <alignment horizontal="center"/>
    </xf>
    <xf numFmtId="2" fontId="0" fillId="9" borderId="3" xfId="0" applyNumberFormat="1" applyFont="1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4" fontId="6" fillId="2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 wrapText="1"/>
    </xf>
    <xf numFmtId="0" fontId="22" fillId="0" borderId="3" xfId="0" applyFont="1" applyBorder="1"/>
    <xf numFmtId="4" fontId="6" fillId="0" borderId="3" xfId="0" applyNumberFormat="1" applyFont="1" applyFill="1" applyBorder="1" applyAlignment="1" applyProtection="1">
      <alignment horizontal="center" vertical="center" wrapText="1"/>
    </xf>
    <xf numFmtId="0" fontId="22" fillId="0" borderId="3" xfId="0" applyFont="1" applyBorder="1" applyAlignment="1">
      <alignment wrapText="1"/>
    </xf>
    <xf numFmtId="4" fontId="23" fillId="0" borderId="3" xfId="0" applyNumberFormat="1" applyFont="1" applyBorder="1"/>
    <xf numFmtId="0" fontId="24" fillId="0" borderId="3" xfId="0" applyFont="1" applyBorder="1" applyAlignment="1">
      <alignment wrapText="1"/>
    </xf>
    <xf numFmtId="4" fontId="22" fillId="0" borderId="3" xfId="0" applyNumberFormat="1" applyFont="1" applyBorder="1"/>
    <xf numFmtId="0" fontId="22" fillId="0" borderId="3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wrapText="1"/>
    </xf>
    <xf numFmtId="4" fontId="23" fillId="0" borderId="0" xfId="0" applyNumberFormat="1" applyFont="1" applyBorder="1"/>
    <xf numFmtId="4" fontId="9" fillId="0" borderId="4" xfId="0" applyNumberFormat="1" applyFont="1" applyFill="1" applyBorder="1" applyAlignment="1" applyProtection="1">
      <alignment horizontal="center" vertical="center" wrapText="1"/>
    </xf>
    <xf numFmtId="4" fontId="7" fillId="2" borderId="4" xfId="0" applyNumberFormat="1" applyFont="1" applyFill="1" applyBorder="1" applyAlignment="1">
      <alignment horizontal="right"/>
    </xf>
    <xf numFmtId="0" fontId="0" fillId="0" borderId="7" xfId="0" applyFill="1" applyBorder="1"/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19" fillId="7" borderId="3" xfId="0" applyFont="1" applyFill="1" applyBorder="1"/>
    <xf numFmtId="0" fontId="23" fillId="0" borderId="3" xfId="0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2" fontId="0" fillId="10" borderId="3" xfId="0" applyNumberFormat="1" applyFill="1" applyBorder="1"/>
    <xf numFmtId="0" fontId="19" fillId="10" borderId="3" xfId="0" applyFont="1" applyFill="1" applyBorder="1" applyAlignment="1">
      <alignment horizontal="left"/>
    </xf>
    <xf numFmtId="0" fontId="0" fillId="10" borderId="3" xfId="0" applyFill="1" applyBorder="1" applyAlignment="1">
      <alignment horizontal="center"/>
    </xf>
    <xf numFmtId="0" fontId="0" fillId="10" borderId="3" xfId="0" applyFill="1" applyBorder="1"/>
    <xf numFmtId="0" fontId="0" fillId="10" borderId="3" xfId="0" applyFill="1" applyBorder="1" applyAlignment="1">
      <alignment horizontal="left"/>
    </xf>
    <xf numFmtId="0" fontId="25" fillId="2" borderId="4" xfId="0" applyNumberFormat="1" applyFont="1" applyFill="1" applyBorder="1" applyAlignment="1" applyProtection="1">
      <alignment horizontal="left" vertical="center" wrapText="1"/>
    </xf>
    <xf numFmtId="0" fontId="0" fillId="2" borderId="4" xfId="0" applyFill="1" applyBorder="1"/>
    <xf numFmtId="0" fontId="0" fillId="2" borderId="3" xfId="0" applyFill="1" applyBorder="1" applyAlignment="1">
      <alignment horizontal="center"/>
    </xf>
    <xf numFmtId="2" fontId="0" fillId="11" borderId="3" xfId="0" applyNumberFormat="1" applyFill="1" applyBorder="1"/>
    <xf numFmtId="0" fontId="0" fillId="11" borderId="3" xfId="0" applyFill="1" applyBorder="1"/>
    <xf numFmtId="0" fontId="0" fillId="11" borderId="3" xfId="0" applyFill="1" applyBorder="1" applyAlignment="1">
      <alignment horizontal="center"/>
    </xf>
    <xf numFmtId="0" fontId="0" fillId="0" borderId="3" xfId="0" applyBorder="1" applyAlignment="1">
      <alignment wrapText="1"/>
    </xf>
    <xf numFmtId="4" fontId="0" fillId="2" borderId="3" xfId="0" applyNumberFormat="1" applyFill="1" applyBorder="1"/>
    <xf numFmtId="0" fontId="0" fillId="2" borderId="3" xfId="0" applyFill="1" applyBorder="1" applyAlignment="1">
      <alignment wrapText="1"/>
    </xf>
    <xf numFmtId="4" fontId="0" fillId="9" borderId="3" xfId="0" applyNumberFormat="1" applyFont="1" applyFill="1" applyBorder="1" applyAlignment="1">
      <alignment horizontal="right"/>
    </xf>
    <xf numFmtId="4" fontId="0" fillId="7" borderId="3" xfId="0" applyNumberFormat="1" applyFont="1" applyFill="1" applyBorder="1" applyAlignment="1">
      <alignment horizontal="right"/>
    </xf>
    <xf numFmtId="4" fontId="0" fillId="6" borderId="3" xfId="0" applyNumberFormat="1" applyFont="1" applyFill="1" applyBorder="1" applyAlignment="1">
      <alignment horizontal="right"/>
    </xf>
    <xf numFmtId="0" fontId="0" fillId="2" borderId="0" xfId="0" applyFill="1"/>
    <xf numFmtId="0" fontId="26" fillId="2" borderId="0" xfId="0" applyFont="1" applyFill="1"/>
    <xf numFmtId="0" fontId="0" fillId="2" borderId="6" xfId="0" applyFill="1" applyBorder="1" applyAlignment="1">
      <alignment horizontal="center"/>
    </xf>
    <xf numFmtId="4" fontId="22" fillId="0" borderId="3" xfId="0" applyNumberFormat="1" applyFont="1" applyBorder="1" applyAlignment="1">
      <alignment horizontal="right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14" fontId="8" fillId="2" borderId="3" xfId="0" quotePrefix="1" applyNumberFormat="1" applyFont="1" applyFill="1" applyBorder="1" applyAlignment="1">
      <alignment horizontal="left" vertical="center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/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 applyProtection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0" fontId="29" fillId="7" borderId="3" xfId="0" applyFont="1" applyFill="1" applyBorder="1" applyAlignment="1">
      <alignment horizontal="center" wrapText="1"/>
    </xf>
    <xf numFmtId="4" fontId="27" fillId="0" borderId="3" xfId="0" applyNumberFormat="1" applyFont="1" applyBorder="1"/>
    <xf numFmtId="4" fontId="27" fillId="7" borderId="3" xfId="0" applyNumberFormat="1" applyFont="1" applyFill="1" applyBorder="1"/>
    <xf numFmtId="0" fontId="0" fillId="7" borderId="3" xfId="0" applyFont="1" applyFill="1" applyBorder="1" applyAlignment="1">
      <alignment wrapText="1"/>
    </xf>
    <xf numFmtId="0" fontId="20" fillId="0" borderId="3" xfId="0" applyFont="1" applyBorder="1"/>
    <xf numFmtId="0" fontId="20" fillId="0" borderId="3" xfId="0" applyFont="1" applyBorder="1" applyAlignment="1">
      <alignment wrapText="1"/>
    </xf>
    <xf numFmtId="4" fontId="20" fillId="0" borderId="3" xfId="0" applyNumberFormat="1" applyFont="1" applyBorder="1"/>
    <xf numFmtId="0" fontId="30" fillId="0" borderId="3" xfId="0" applyFont="1" applyBorder="1" applyAlignment="1">
      <alignment horizontal="center"/>
    </xf>
    <xf numFmtId="0" fontId="20" fillId="7" borderId="3" xfId="0" applyFont="1" applyFill="1" applyBorder="1"/>
    <xf numFmtId="0" fontId="21" fillId="7" borderId="3" xfId="0" applyFont="1" applyFill="1" applyBorder="1" applyAlignment="1">
      <alignment horizontal="center" wrapText="1"/>
    </xf>
    <xf numFmtId="0" fontId="20" fillId="7" borderId="3" xfId="0" applyFont="1" applyFill="1" applyBorder="1" applyAlignment="1">
      <alignment horizontal="center"/>
    </xf>
    <xf numFmtId="4" fontId="20" fillId="7" borderId="3" xfId="0" applyNumberFormat="1" applyFont="1" applyFill="1" applyBorder="1"/>
    <xf numFmtId="0" fontId="20" fillId="2" borderId="3" xfId="0" applyFont="1" applyFill="1" applyBorder="1"/>
    <xf numFmtId="0" fontId="20" fillId="2" borderId="3" xfId="0" applyFont="1" applyFill="1" applyBorder="1" applyAlignment="1">
      <alignment horizontal="center"/>
    </xf>
    <xf numFmtId="4" fontId="20" fillId="2" borderId="3" xfId="0" applyNumberFormat="1" applyFont="1" applyFill="1" applyBorder="1"/>
    <xf numFmtId="0" fontId="20" fillId="2" borderId="4" xfId="0" applyNumberFormat="1" applyFont="1" applyFill="1" applyBorder="1" applyAlignment="1" applyProtection="1">
      <alignment horizontal="left" vertical="center" wrapText="1"/>
    </xf>
    <xf numFmtId="2" fontId="20" fillId="0" borderId="3" xfId="0" applyNumberFormat="1" applyFont="1" applyBorder="1"/>
    <xf numFmtId="0" fontId="32" fillId="0" borderId="3" xfId="0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5" borderId="1" xfId="0" applyNumberFormat="1" applyFont="1" applyFill="1" applyBorder="1" applyAlignment="1" applyProtection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6" fillId="5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2" fontId="20" fillId="2" borderId="3" xfId="0" applyNumberFormat="1" applyFont="1" applyFill="1" applyBorder="1"/>
  </cellXfs>
  <cellStyles count="2">
    <cellStyle name="Normalno" xfId="0" builtinId="0"/>
    <cellStyle name="Normaln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4" workbookViewId="0">
      <selection activeCell="P20" sqref="P20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91" t="s">
        <v>552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x14ac:dyDescent="0.25">
      <c r="A3" s="191" t="s">
        <v>17</v>
      </c>
      <c r="B3" s="191"/>
      <c r="C3" s="191"/>
      <c r="D3" s="191"/>
      <c r="E3" s="191"/>
      <c r="F3" s="191"/>
      <c r="G3" s="191"/>
      <c r="H3" s="191"/>
      <c r="I3" s="204"/>
      <c r="J3" s="204"/>
    </row>
    <row r="4" spans="1:10" ht="18" x14ac:dyDescent="0.25">
      <c r="A4" s="22"/>
      <c r="B4" s="22"/>
      <c r="C4" s="22"/>
      <c r="D4" s="22"/>
      <c r="E4" s="22"/>
      <c r="F4" s="22"/>
      <c r="G4" s="22"/>
      <c r="H4" s="22"/>
      <c r="I4" s="5"/>
      <c r="J4" s="5"/>
    </row>
    <row r="5" spans="1:10" ht="15.75" x14ac:dyDescent="0.25">
      <c r="A5" s="191" t="s">
        <v>22</v>
      </c>
      <c r="B5" s="192"/>
      <c r="C5" s="192"/>
      <c r="D5" s="192"/>
      <c r="E5" s="192"/>
      <c r="F5" s="192"/>
      <c r="G5" s="192"/>
      <c r="H5" s="192"/>
      <c r="I5" s="192"/>
      <c r="J5" s="192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1" t="s">
        <v>28</v>
      </c>
    </row>
    <row r="7" spans="1:10" x14ac:dyDescent="0.25">
      <c r="A7" s="26"/>
      <c r="B7" s="27"/>
      <c r="C7" s="27"/>
      <c r="D7" s="28"/>
      <c r="E7" s="29"/>
      <c r="F7" s="3" t="s">
        <v>553</v>
      </c>
      <c r="G7" s="3" t="s">
        <v>554</v>
      </c>
      <c r="H7" s="3" t="s">
        <v>555</v>
      </c>
      <c r="I7" s="3" t="s">
        <v>556</v>
      </c>
      <c r="J7" s="3" t="s">
        <v>557</v>
      </c>
    </row>
    <row r="8" spans="1:10" x14ac:dyDescent="0.25">
      <c r="A8" s="196" t="s">
        <v>0</v>
      </c>
      <c r="B8" s="190"/>
      <c r="C8" s="190"/>
      <c r="D8" s="190"/>
      <c r="E8" s="205"/>
      <c r="F8" s="159">
        <f>F9+F10</f>
        <v>15893011.67</v>
      </c>
      <c r="G8" s="159">
        <f>G9+G10</f>
        <v>8107281.7400000002</v>
      </c>
      <c r="H8" s="159">
        <f>H9+H10</f>
        <v>3523712.43</v>
      </c>
      <c r="I8" s="159">
        <f>I9+I10</f>
        <v>3521608.12</v>
      </c>
      <c r="J8" s="159">
        <f>J9+J10</f>
        <v>3519503.04</v>
      </c>
    </row>
    <row r="9" spans="1:10" x14ac:dyDescent="0.25">
      <c r="A9" s="206" t="s">
        <v>29</v>
      </c>
      <c r="B9" s="207"/>
      <c r="C9" s="207"/>
      <c r="D9" s="207"/>
      <c r="E9" s="203"/>
      <c r="F9" s="160">
        <v>15893011.67</v>
      </c>
      <c r="G9" s="160">
        <v>8107281.7400000002</v>
      </c>
      <c r="H9" s="160">
        <v>3523712.43</v>
      </c>
      <c r="I9" s="160">
        <v>3521608.12</v>
      </c>
      <c r="J9" s="160">
        <v>3519503.04</v>
      </c>
    </row>
    <row r="10" spans="1:10" x14ac:dyDescent="0.25">
      <c r="A10" s="208" t="s">
        <v>30</v>
      </c>
      <c r="B10" s="203"/>
      <c r="C10" s="203"/>
      <c r="D10" s="203"/>
      <c r="E10" s="203"/>
      <c r="F10" s="160">
        <v>0</v>
      </c>
      <c r="G10" s="160">
        <v>0</v>
      </c>
      <c r="H10" s="160">
        <v>0</v>
      </c>
      <c r="I10" s="160">
        <v>0</v>
      </c>
      <c r="J10" s="160">
        <v>0</v>
      </c>
    </row>
    <row r="11" spans="1:10" x14ac:dyDescent="0.25">
      <c r="A11" s="32" t="s">
        <v>1</v>
      </c>
      <c r="B11" s="40"/>
      <c r="C11" s="40"/>
      <c r="D11" s="40"/>
      <c r="E11" s="40"/>
      <c r="F11" s="159">
        <f>F12+F13</f>
        <v>18783671.879999999</v>
      </c>
      <c r="G11" s="159">
        <f>G12+G13</f>
        <v>8107281.7399999993</v>
      </c>
      <c r="H11" s="159">
        <f>H12+H13</f>
        <v>3172944.99</v>
      </c>
      <c r="I11" s="159">
        <f>I12+I13</f>
        <v>3170840.68</v>
      </c>
      <c r="J11" s="159">
        <f>J12+J13</f>
        <v>3168735.6</v>
      </c>
    </row>
    <row r="12" spans="1:10" x14ac:dyDescent="0.25">
      <c r="A12" s="209" t="s">
        <v>31</v>
      </c>
      <c r="B12" s="207"/>
      <c r="C12" s="207"/>
      <c r="D12" s="207"/>
      <c r="E12" s="207"/>
      <c r="F12" s="160">
        <v>7170053.21</v>
      </c>
      <c r="G12" s="160">
        <v>6816401.5199999996</v>
      </c>
      <c r="H12" s="160">
        <v>3160644.99</v>
      </c>
      <c r="I12" s="160">
        <v>3158540.68</v>
      </c>
      <c r="J12" s="160">
        <v>3156435.6</v>
      </c>
    </row>
    <row r="13" spans="1:10" x14ac:dyDescent="0.25">
      <c r="A13" s="202" t="s">
        <v>32</v>
      </c>
      <c r="B13" s="203"/>
      <c r="C13" s="203"/>
      <c r="D13" s="203"/>
      <c r="E13" s="203"/>
      <c r="F13" s="162">
        <v>11613618.67</v>
      </c>
      <c r="G13" s="162">
        <v>1290880.22</v>
      </c>
      <c r="H13" s="162">
        <v>12300</v>
      </c>
      <c r="I13" s="162">
        <v>12300</v>
      </c>
      <c r="J13" s="162">
        <v>12300</v>
      </c>
    </row>
    <row r="14" spans="1:10" x14ac:dyDescent="0.25">
      <c r="A14" s="189" t="s">
        <v>47</v>
      </c>
      <c r="B14" s="190"/>
      <c r="C14" s="190"/>
      <c r="D14" s="190"/>
      <c r="E14" s="190"/>
      <c r="F14" s="159">
        <f>F8-F11</f>
        <v>-2890660.209999999</v>
      </c>
      <c r="G14" s="159">
        <f>G8-G11</f>
        <v>0</v>
      </c>
      <c r="H14" s="159">
        <f>H8-H11</f>
        <v>350767.43999999994</v>
      </c>
      <c r="I14" s="159">
        <f>I8-I11</f>
        <v>350767.43999999994</v>
      </c>
      <c r="J14" s="159">
        <f>J8-J11</f>
        <v>350767.43999999994</v>
      </c>
    </row>
    <row r="15" spans="1:10" ht="18" x14ac:dyDescent="0.25">
      <c r="A15" s="22"/>
      <c r="B15" s="20"/>
      <c r="C15" s="20"/>
      <c r="D15" s="20"/>
      <c r="E15" s="20"/>
      <c r="F15" s="20"/>
      <c r="G15" s="20"/>
      <c r="H15" s="21"/>
      <c r="I15" s="21"/>
      <c r="J15" s="21"/>
    </row>
    <row r="16" spans="1:10" ht="15.75" x14ac:dyDescent="0.25">
      <c r="A16" s="191" t="s">
        <v>23</v>
      </c>
      <c r="B16" s="192"/>
      <c r="C16" s="192"/>
      <c r="D16" s="192"/>
      <c r="E16" s="192"/>
      <c r="F16" s="192"/>
      <c r="G16" s="192"/>
      <c r="H16" s="192"/>
      <c r="I16" s="192"/>
      <c r="J16" s="192"/>
    </row>
    <row r="17" spans="1:10" ht="18" x14ac:dyDescent="0.25">
      <c r="A17" s="22"/>
      <c r="B17" s="20"/>
      <c r="C17" s="20"/>
      <c r="D17" s="20"/>
      <c r="E17" s="20"/>
      <c r="F17" s="20"/>
      <c r="G17" s="20"/>
      <c r="H17" s="21"/>
      <c r="I17" s="21"/>
      <c r="J17" s="21"/>
    </row>
    <row r="18" spans="1:10" x14ac:dyDescent="0.25">
      <c r="A18" s="26"/>
      <c r="B18" s="27"/>
      <c r="C18" s="27"/>
      <c r="D18" s="28"/>
      <c r="E18" s="29"/>
      <c r="F18" s="3" t="s">
        <v>553</v>
      </c>
      <c r="G18" s="3" t="s">
        <v>554</v>
      </c>
      <c r="H18" s="3" t="s">
        <v>555</v>
      </c>
      <c r="I18" s="3" t="s">
        <v>556</v>
      </c>
      <c r="J18" s="3" t="s">
        <v>557</v>
      </c>
    </row>
    <row r="19" spans="1:10" x14ac:dyDescent="0.25">
      <c r="A19" s="202" t="s">
        <v>33</v>
      </c>
      <c r="B19" s="203"/>
      <c r="C19" s="203"/>
      <c r="D19" s="203"/>
      <c r="E19" s="203"/>
      <c r="F19" s="162">
        <v>3661541</v>
      </c>
      <c r="G19" s="162">
        <v>0</v>
      </c>
      <c r="H19" s="162"/>
      <c r="I19" s="162"/>
      <c r="J19" s="161"/>
    </row>
    <row r="20" spans="1:10" x14ac:dyDescent="0.25">
      <c r="A20" s="202" t="s">
        <v>34</v>
      </c>
      <c r="B20" s="203"/>
      <c r="C20" s="203"/>
      <c r="D20" s="203"/>
      <c r="E20" s="203"/>
      <c r="F20" s="162"/>
      <c r="G20" s="162">
        <v>0</v>
      </c>
      <c r="H20" s="162">
        <v>350767.44</v>
      </c>
      <c r="I20" s="162">
        <v>350767.44</v>
      </c>
      <c r="J20" s="162">
        <v>350767.44</v>
      </c>
    </row>
    <row r="21" spans="1:10" x14ac:dyDescent="0.25">
      <c r="A21" s="189" t="s">
        <v>2</v>
      </c>
      <c r="B21" s="190"/>
      <c r="C21" s="190"/>
      <c r="D21" s="190"/>
      <c r="E21" s="190"/>
      <c r="F21" s="159">
        <f>F19-F20</f>
        <v>3661541</v>
      </c>
      <c r="G21" s="159">
        <f>G19-G20</f>
        <v>0</v>
      </c>
      <c r="H21" s="159">
        <f>H19-H20</f>
        <v>-350767.44</v>
      </c>
      <c r="I21" s="159">
        <f>I19-I20</f>
        <v>-350767.44</v>
      </c>
      <c r="J21" s="159">
        <f>J19-J20</f>
        <v>-350767.44</v>
      </c>
    </row>
    <row r="22" spans="1:10" x14ac:dyDescent="0.25">
      <c r="A22" s="189" t="s">
        <v>48</v>
      </c>
      <c r="B22" s="190"/>
      <c r="C22" s="190"/>
      <c r="D22" s="190"/>
      <c r="E22" s="190"/>
      <c r="F22" s="159">
        <f>F14+F21</f>
        <v>770880.79000000097</v>
      </c>
      <c r="G22" s="159">
        <f>G14+G21</f>
        <v>0</v>
      </c>
      <c r="H22" s="159">
        <f>H14+H21</f>
        <v>0</v>
      </c>
      <c r="I22" s="159">
        <f>I14+I21</f>
        <v>0</v>
      </c>
      <c r="J22" s="159">
        <f>J14+J21</f>
        <v>0</v>
      </c>
    </row>
    <row r="23" spans="1:10" ht="18" x14ac:dyDescent="0.25">
      <c r="A23" s="19"/>
      <c r="B23" s="20"/>
      <c r="C23" s="20"/>
      <c r="D23" s="20"/>
      <c r="E23" s="20"/>
      <c r="F23" s="163"/>
      <c r="G23" s="163"/>
      <c r="H23" s="164"/>
      <c r="I23" s="164"/>
      <c r="J23" s="164"/>
    </row>
    <row r="24" spans="1:10" ht="15.75" x14ac:dyDescent="0.25">
      <c r="A24" s="191" t="s">
        <v>49</v>
      </c>
      <c r="B24" s="192"/>
      <c r="C24" s="192"/>
      <c r="D24" s="192"/>
      <c r="E24" s="192"/>
      <c r="F24" s="192"/>
      <c r="G24" s="192"/>
      <c r="H24" s="192"/>
      <c r="I24" s="192"/>
      <c r="J24" s="192"/>
    </row>
    <row r="25" spans="1:10" ht="15.75" x14ac:dyDescent="0.25">
      <c r="A25" s="38"/>
      <c r="B25" s="39"/>
      <c r="C25" s="39"/>
      <c r="D25" s="39"/>
      <c r="E25" s="39"/>
      <c r="F25" s="39"/>
      <c r="G25" s="39"/>
      <c r="H25" s="39"/>
      <c r="I25" s="39"/>
      <c r="J25" s="39"/>
    </row>
    <row r="26" spans="1:10" x14ac:dyDescent="0.25">
      <c r="A26" s="26"/>
      <c r="B26" s="27"/>
      <c r="C26" s="27"/>
      <c r="D26" s="28"/>
      <c r="E26" s="29"/>
      <c r="F26" s="3" t="s">
        <v>553</v>
      </c>
      <c r="G26" s="3" t="s">
        <v>554</v>
      </c>
      <c r="H26" s="3" t="s">
        <v>555</v>
      </c>
      <c r="I26" s="3" t="s">
        <v>556</v>
      </c>
      <c r="J26" s="3" t="s">
        <v>557</v>
      </c>
    </row>
    <row r="27" spans="1:10" ht="15" customHeight="1" x14ac:dyDescent="0.25">
      <c r="A27" s="193" t="s">
        <v>50</v>
      </c>
      <c r="B27" s="194"/>
      <c r="C27" s="194"/>
      <c r="D27" s="194"/>
      <c r="E27" s="195"/>
      <c r="F27" s="165">
        <v>0</v>
      </c>
      <c r="G27" s="165">
        <v>0</v>
      </c>
      <c r="H27" s="165">
        <v>0</v>
      </c>
      <c r="I27" s="165">
        <v>0</v>
      </c>
      <c r="J27" s="166">
        <v>0</v>
      </c>
    </row>
    <row r="28" spans="1:10" ht="15" customHeight="1" x14ac:dyDescent="0.25">
      <c r="A28" s="189" t="s">
        <v>51</v>
      </c>
      <c r="B28" s="190"/>
      <c r="C28" s="190"/>
      <c r="D28" s="190"/>
      <c r="E28" s="190"/>
      <c r="F28" s="167">
        <f>F22+F27</f>
        <v>770880.79000000097</v>
      </c>
      <c r="G28" s="167">
        <f>G22+G27</f>
        <v>0</v>
      </c>
      <c r="H28" s="167">
        <f>H22+H27</f>
        <v>0</v>
      </c>
      <c r="I28" s="167">
        <f>I22+I27</f>
        <v>0</v>
      </c>
      <c r="J28" s="168">
        <f>J22+J27</f>
        <v>0</v>
      </c>
    </row>
    <row r="29" spans="1:10" ht="45" customHeight="1" x14ac:dyDescent="0.25">
      <c r="A29" s="196" t="s">
        <v>52</v>
      </c>
      <c r="B29" s="197"/>
      <c r="C29" s="197"/>
      <c r="D29" s="197"/>
      <c r="E29" s="198"/>
      <c r="F29" s="167">
        <f>F14+F21+F27-F28</f>
        <v>0</v>
      </c>
      <c r="G29" s="167">
        <f>G14+G21+G27-G28</f>
        <v>0</v>
      </c>
      <c r="H29" s="167">
        <f>H14+H21+H27-H28</f>
        <v>-5.8207660913467407E-11</v>
      </c>
      <c r="I29" s="167">
        <f>I14+I21+I27-I28</f>
        <v>-5.8207660913467407E-11</v>
      </c>
      <c r="J29" s="168">
        <f>J14+J21+J27-J28</f>
        <v>-5.8207660913467407E-11</v>
      </c>
    </row>
    <row r="30" spans="1:10" ht="15.75" x14ac:dyDescent="0.25">
      <c r="A30" s="43"/>
      <c r="B30" s="44"/>
      <c r="C30" s="44"/>
      <c r="D30" s="44"/>
      <c r="E30" s="44"/>
      <c r="F30" s="44"/>
      <c r="G30" s="44"/>
      <c r="H30" s="44"/>
      <c r="I30" s="44"/>
      <c r="J30" s="44"/>
    </row>
    <row r="31" spans="1:10" ht="15.75" x14ac:dyDescent="0.25">
      <c r="A31" s="199" t="s">
        <v>46</v>
      </c>
      <c r="B31" s="199"/>
      <c r="C31" s="199"/>
      <c r="D31" s="199"/>
      <c r="E31" s="199"/>
      <c r="F31" s="199"/>
      <c r="G31" s="199"/>
      <c r="H31" s="199"/>
      <c r="I31" s="199"/>
      <c r="J31" s="199"/>
    </row>
    <row r="32" spans="1:10" ht="18" x14ac:dyDescent="0.25">
      <c r="A32" s="45"/>
      <c r="B32" s="46"/>
      <c r="C32" s="46"/>
      <c r="D32" s="46"/>
      <c r="E32" s="46"/>
      <c r="F32" s="46"/>
      <c r="G32" s="46"/>
      <c r="H32" s="47"/>
      <c r="I32" s="47"/>
      <c r="J32" s="47"/>
    </row>
    <row r="33" spans="1:10" x14ac:dyDescent="0.25">
      <c r="A33" s="48"/>
      <c r="B33" s="49"/>
      <c r="C33" s="49"/>
      <c r="D33" s="50"/>
      <c r="E33" s="51"/>
      <c r="F33" s="52" t="s">
        <v>553</v>
      </c>
      <c r="G33" s="52" t="s">
        <v>554</v>
      </c>
      <c r="H33" s="52" t="s">
        <v>555</v>
      </c>
      <c r="I33" s="52" t="s">
        <v>556</v>
      </c>
      <c r="J33" s="52" t="s">
        <v>557</v>
      </c>
    </row>
    <row r="34" spans="1:10" x14ac:dyDescent="0.25">
      <c r="A34" s="193" t="s">
        <v>50</v>
      </c>
      <c r="B34" s="194"/>
      <c r="C34" s="194"/>
      <c r="D34" s="194"/>
      <c r="E34" s="195"/>
      <c r="F34" s="41">
        <v>0</v>
      </c>
      <c r="G34" s="41">
        <f>F37</f>
        <v>0</v>
      </c>
      <c r="H34" s="41">
        <f>G37</f>
        <v>0</v>
      </c>
      <c r="I34" s="41">
        <f>H37</f>
        <v>0</v>
      </c>
      <c r="J34" s="42">
        <f>I37</f>
        <v>0</v>
      </c>
    </row>
    <row r="35" spans="1:10" ht="28.5" customHeight="1" x14ac:dyDescent="0.25">
      <c r="A35" s="193" t="s">
        <v>53</v>
      </c>
      <c r="B35" s="194"/>
      <c r="C35" s="194"/>
      <c r="D35" s="194"/>
      <c r="E35" s="195"/>
      <c r="F35" s="41">
        <v>0</v>
      </c>
      <c r="G35" s="41">
        <v>0</v>
      </c>
      <c r="H35" s="41">
        <v>0</v>
      </c>
      <c r="I35" s="41">
        <v>0</v>
      </c>
      <c r="J35" s="42">
        <v>0</v>
      </c>
    </row>
    <row r="36" spans="1:10" x14ac:dyDescent="0.25">
      <c r="A36" s="193" t="s">
        <v>54</v>
      </c>
      <c r="B36" s="200"/>
      <c r="C36" s="200"/>
      <c r="D36" s="200"/>
      <c r="E36" s="201"/>
      <c r="F36" s="41">
        <v>0</v>
      </c>
      <c r="G36" s="41">
        <v>0</v>
      </c>
      <c r="H36" s="41">
        <v>0</v>
      </c>
      <c r="I36" s="41">
        <v>0</v>
      </c>
      <c r="J36" s="42">
        <v>0</v>
      </c>
    </row>
    <row r="37" spans="1:10" ht="15" customHeight="1" x14ac:dyDescent="0.25">
      <c r="A37" s="189" t="s">
        <v>51</v>
      </c>
      <c r="B37" s="190"/>
      <c r="C37" s="190"/>
      <c r="D37" s="190"/>
      <c r="E37" s="190"/>
      <c r="F37" s="30">
        <f>F34-F35+F36</f>
        <v>0</v>
      </c>
      <c r="G37" s="30">
        <f>G34-G35+G36</f>
        <v>0</v>
      </c>
      <c r="H37" s="30">
        <f>H34-H35+H36</f>
        <v>0</v>
      </c>
      <c r="I37" s="30">
        <f>I34-I35+I36</f>
        <v>0</v>
      </c>
      <c r="J37" s="53">
        <f>J34-J35+J36</f>
        <v>0</v>
      </c>
    </row>
    <row r="38" spans="1:10" ht="17.25" customHeight="1" x14ac:dyDescent="0.25"/>
    <row r="39" spans="1:10" x14ac:dyDescent="0.25">
      <c r="A39" s="187"/>
      <c r="B39" s="188"/>
      <c r="C39" s="188"/>
      <c r="D39" s="188"/>
      <c r="E39" s="188"/>
      <c r="F39" s="188"/>
      <c r="G39" s="188"/>
      <c r="H39" s="188"/>
      <c r="I39" s="188"/>
      <c r="J39" s="188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opLeftCell="A25" workbookViewId="0">
      <selection activeCell="H40" sqref="H4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91" t="s">
        <v>552</v>
      </c>
      <c r="B1" s="191"/>
      <c r="C1" s="191"/>
      <c r="D1" s="191"/>
      <c r="E1" s="191"/>
      <c r="F1" s="191"/>
      <c r="G1" s="191"/>
      <c r="H1" s="191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91"/>
      <c r="B3" s="191"/>
      <c r="C3" s="191"/>
      <c r="D3" s="191"/>
      <c r="E3" s="191"/>
      <c r="F3" s="191"/>
      <c r="G3" s="191"/>
      <c r="H3" s="191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91" t="s">
        <v>4</v>
      </c>
      <c r="B5" s="191"/>
      <c r="C5" s="191"/>
      <c r="D5" s="191"/>
      <c r="E5" s="191"/>
      <c r="F5" s="191"/>
      <c r="G5" s="191"/>
      <c r="H5" s="191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191" t="s">
        <v>558</v>
      </c>
      <c r="B7" s="191"/>
      <c r="C7" s="191"/>
      <c r="D7" s="191"/>
      <c r="E7" s="191"/>
      <c r="F7" s="191"/>
      <c r="G7" s="191"/>
      <c r="H7" s="191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x14ac:dyDescent="0.25">
      <c r="A9" s="18" t="s">
        <v>5</v>
      </c>
      <c r="B9" s="17" t="s">
        <v>6</v>
      </c>
      <c r="C9" s="17" t="s">
        <v>3</v>
      </c>
      <c r="D9" s="17" t="s">
        <v>560</v>
      </c>
      <c r="E9" s="18" t="s">
        <v>554</v>
      </c>
      <c r="F9" s="18" t="s">
        <v>555</v>
      </c>
      <c r="G9" s="18" t="s">
        <v>556</v>
      </c>
      <c r="H9" s="18" t="s">
        <v>557</v>
      </c>
    </row>
    <row r="10" spans="1:8" ht="23.25" customHeight="1" x14ac:dyDescent="0.25">
      <c r="A10" s="34"/>
      <c r="B10" s="35"/>
      <c r="C10" s="33" t="s">
        <v>0</v>
      </c>
      <c r="D10" s="98">
        <f>D11</f>
        <v>15893011.669999998</v>
      </c>
      <c r="E10" s="98">
        <f>E11+E29</f>
        <v>8107281.7400000002</v>
      </c>
      <c r="F10" s="98">
        <f t="shared" ref="F10:H10" si="0">F11</f>
        <v>3523712.4299999997</v>
      </c>
      <c r="G10" s="98">
        <f t="shared" si="0"/>
        <v>3521608.12</v>
      </c>
      <c r="H10" s="98">
        <f t="shared" si="0"/>
        <v>3519503.04</v>
      </c>
    </row>
    <row r="11" spans="1:8" ht="15.75" customHeight="1" x14ac:dyDescent="0.25">
      <c r="A11" s="10">
        <v>6</v>
      </c>
      <c r="B11" s="10"/>
      <c r="C11" s="10" t="s">
        <v>7</v>
      </c>
      <c r="D11" s="104">
        <f>SUM(D12+D16+D18+D20+D23)</f>
        <v>15893011.669999998</v>
      </c>
      <c r="E11" s="104">
        <f>SUM(E12+E16+E18+E20+E23)</f>
        <v>7469106.8200000003</v>
      </c>
      <c r="F11" s="104">
        <f>SUM(F12+F16+F18+F20+F23)</f>
        <v>3523712.4299999997</v>
      </c>
      <c r="G11" s="104">
        <f t="shared" ref="G11:H11" si="1">SUM(G12+G16+G18+G20+G23)</f>
        <v>3521608.12</v>
      </c>
      <c r="H11" s="104">
        <f t="shared" si="1"/>
        <v>3519503.04</v>
      </c>
    </row>
    <row r="12" spans="1:8" ht="38.25" x14ac:dyDescent="0.25">
      <c r="A12" s="10"/>
      <c r="B12" s="15">
        <v>63</v>
      </c>
      <c r="C12" s="10" t="s">
        <v>25</v>
      </c>
      <c r="D12" s="99">
        <f>SUM(D13:D15)</f>
        <v>7606125.6399999997</v>
      </c>
      <c r="E12" s="99">
        <f>SUM(E13:E15)</f>
        <v>6581806.4199999999</v>
      </c>
      <c r="F12" s="99">
        <f t="shared" ref="F12" si="2">SUM(F13:F15)</f>
        <v>2345300</v>
      </c>
      <c r="G12" s="99">
        <f t="shared" ref="G12" si="3">SUM(G13:G15)</f>
        <v>2345300</v>
      </c>
      <c r="H12" s="99">
        <f t="shared" ref="H12" si="4">SUM(H13:H15)</f>
        <v>2345300</v>
      </c>
    </row>
    <row r="13" spans="1:8" ht="25.5" x14ac:dyDescent="0.25">
      <c r="A13" s="10"/>
      <c r="B13" s="15"/>
      <c r="C13" s="15" t="s">
        <v>204</v>
      </c>
      <c r="D13" s="99">
        <v>1630123.46</v>
      </c>
      <c r="E13" s="100">
        <v>2939435.1</v>
      </c>
      <c r="F13" s="100">
        <v>2300300</v>
      </c>
      <c r="G13" s="100">
        <v>2300300</v>
      </c>
      <c r="H13" s="100">
        <v>2300300</v>
      </c>
    </row>
    <row r="14" spans="1:8" x14ac:dyDescent="0.25">
      <c r="A14" s="10"/>
      <c r="B14" s="15"/>
      <c r="C14" s="15" t="s">
        <v>205</v>
      </c>
      <c r="D14" s="99">
        <v>5972662.0099999998</v>
      </c>
      <c r="E14" s="100">
        <v>3622371.32</v>
      </c>
      <c r="F14" s="100">
        <v>25000</v>
      </c>
      <c r="G14" s="100">
        <v>25000</v>
      </c>
      <c r="H14" s="100">
        <v>25000</v>
      </c>
    </row>
    <row r="15" spans="1:8" ht="25.5" x14ac:dyDescent="0.25">
      <c r="A15" s="10"/>
      <c r="B15" s="15"/>
      <c r="C15" s="15" t="s">
        <v>206</v>
      </c>
      <c r="D15" s="99">
        <v>3340.17</v>
      </c>
      <c r="E15" s="100">
        <v>20000</v>
      </c>
      <c r="F15" s="100">
        <v>20000</v>
      </c>
      <c r="G15" s="100">
        <v>20000</v>
      </c>
      <c r="H15" s="100">
        <v>20000</v>
      </c>
    </row>
    <row r="16" spans="1:8" ht="25.5" x14ac:dyDescent="0.25">
      <c r="A16" s="10"/>
      <c r="B16" s="15">
        <v>64</v>
      </c>
      <c r="C16" s="10" t="s">
        <v>191</v>
      </c>
      <c r="D16" s="104">
        <f>D17</f>
        <v>4.6399999999999997</v>
      </c>
      <c r="E16" s="104">
        <f t="shared" ref="E16" si="5">E17</f>
        <v>0</v>
      </c>
      <c r="F16" s="104">
        <f t="shared" ref="F16" si="6">F17</f>
        <v>0</v>
      </c>
      <c r="G16" s="104">
        <f t="shared" ref="G16" si="7">G17</f>
        <v>0</v>
      </c>
      <c r="H16" s="104">
        <f t="shared" ref="H16" si="8">H17</f>
        <v>0</v>
      </c>
    </row>
    <row r="17" spans="1:8" ht="25.5" x14ac:dyDescent="0.25">
      <c r="A17" s="10"/>
      <c r="B17" s="15"/>
      <c r="C17" s="15" t="s">
        <v>192</v>
      </c>
      <c r="D17" s="99">
        <v>4.6399999999999997</v>
      </c>
      <c r="E17" s="100">
        <v>0</v>
      </c>
      <c r="F17" s="100">
        <v>0</v>
      </c>
      <c r="G17" s="100">
        <v>0</v>
      </c>
      <c r="H17" s="100">
        <v>0</v>
      </c>
    </row>
    <row r="18" spans="1:8" ht="51" x14ac:dyDescent="0.25">
      <c r="A18" s="10"/>
      <c r="B18" s="15">
        <v>65</v>
      </c>
      <c r="C18" s="10" t="s">
        <v>193</v>
      </c>
      <c r="D18" s="104">
        <f>D19</f>
        <v>0</v>
      </c>
      <c r="E18" s="104">
        <f t="shared" ref="E18" si="9">E19</f>
        <v>5600</v>
      </c>
      <c r="F18" s="104">
        <f t="shared" ref="F18" si="10">F19</f>
        <v>5800</v>
      </c>
      <c r="G18" s="104">
        <f t="shared" ref="G18" si="11">G19</f>
        <v>5800</v>
      </c>
      <c r="H18" s="104">
        <f t="shared" ref="H18" si="12">H19</f>
        <v>5800</v>
      </c>
    </row>
    <row r="19" spans="1:8" x14ac:dyDescent="0.25">
      <c r="A19" s="10"/>
      <c r="B19" s="15"/>
      <c r="C19" s="15" t="s">
        <v>194</v>
      </c>
      <c r="D19" s="99">
        <v>0</v>
      </c>
      <c r="E19" s="100">
        <v>5600</v>
      </c>
      <c r="F19" s="100">
        <v>5800</v>
      </c>
      <c r="G19" s="100">
        <v>5800</v>
      </c>
      <c r="H19" s="100">
        <v>5800</v>
      </c>
    </row>
    <row r="20" spans="1:8" ht="63.75" x14ac:dyDescent="0.25">
      <c r="A20" s="10"/>
      <c r="B20" s="15">
        <v>66</v>
      </c>
      <c r="C20" s="10" t="s">
        <v>195</v>
      </c>
      <c r="D20" s="104">
        <f>SUM(D21:D22)</f>
        <v>14036.37</v>
      </c>
      <c r="E20" s="104">
        <f t="shared" ref="E20" si="13">SUM(E21:E22)</f>
        <v>127600</v>
      </c>
      <c r="F20" s="104">
        <f t="shared" ref="F20" si="14">SUM(F21:F22)</f>
        <v>496000</v>
      </c>
      <c r="G20" s="104">
        <f t="shared" ref="G20" si="15">SUM(G21:G22)</f>
        <v>496000</v>
      </c>
      <c r="H20" s="104">
        <f t="shared" ref="H20" si="16">SUM(H21:H22)</f>
        <v>496000</v>
      </c>
    </row>
    <row r="21" spans="1:8" x14ac:dyDescent="0.25">
      <c r="A21" s="10"/>
      <c r="B21" s="15"/>
      <c r="C21" s="15" t="s">
        <v>207</v>
      </c>
      <c r="D21" s="99">
        <v>3607.85</v>
      </c>
      <c r="E21" s="100">
        <v>7000</v>
      </c>
      <c r="F21" s="100">
        <v>7000</v>
      </c>
      <c r="G21" s="100">
        <v>7000</v>
      </c>
      <c r="H21" s="100">
        <v>7000</v>
      </c>
    </row>
    <row r="22" spans="1:8" x14ac:dyDescent="0.25">
      <c r="A22" s="10"/>
      <c r="B22" s="15"/>
      <c r="C22" s="15" t="s">
        <v>208</v>
      </c>
      <c r="D22" s="99">
        <v>10428.52</v>
      </c>
      <c r="E22" s="100">
        <v>120600</v>
      </c>
      <c r="F22" s="100">
        <v>489000</v>
      </c>
      <c r="G22" s="100">
        <v>489000</v>
      </c>
      <c r="H22" s="100">
        <v>489000</v>
      </c>
    </row>
    <row r="23" spans="1:8" ht="25.5" x14ac:dyDescent="0.25">
      <c r="A23" s="11"/>
      <c r="B23" s="11">
        <v>67</v>
      </c>
      <c r="C23" s="10" t="s">
        <v>203</v>
      </c>
      <c r="D23" s="104">
        <f>SUM(D24+D25)</f>
        <v>8272845.0199999996</v>
      </c>
      <c r="E23" s="104">
        <f>SUM(E24+E25)</f>
        <v>754100.4</v>
      </c>
      <c r="F23" s="104">
        <f t="shared" ref="F23:H23" si="17">SUM(F24+F25)</f>
        <v>676612.42999999993</v>
      </c>
      <c r="G23" s="104">
        <f t="shared" si="17"/>
        <v>674508.12</v>
      </c>
      <c r="H23" s="104">
        <f t="shared" si="17"/>
        <v>672403.04</v>
      </c>
    </row>
    <row r="24" spans="1:8" x14ac:dyDescent="0.25">
      <c r="A24" s="11"/>
      <c r="B24" s="11"/>
      <c r="C24" s="15" t="s">
        <v>211</v>
      </c>
      <c r="D24" s="99">
        <v>268052</v>
      </c>
      <c r="E24" s="99">
        <v>290100.40000000002</v>
      </c>
      <c r="F24" s="99">
        <v>191357.55</v>
      </c>
      <c r="G24" s="99">
        <v>191357.55</v>
      </c>
      <c r="H24" s="99">
        <v>191357.55</v>
      </c>
    </row>
    <row r="25" spans="1:8" ht="25.5" x14ac:dyDescent="0.25">
      <c r="A25" s="11"/>
      <c r="B25" s="11"/>
      <c r="C25" s="15" t="s">
        <v>572</v>
      </c>
      <c r="D25" s="99">
        <v>8004793.0199999996</v>
      </c>
      <c r="E25" s="99">
        <v>464000</v>
      </c>
      <c r="F25" s="99">
        <v>485254.88</v>
      </c>
      <c r="G25" s="99">
        <v>483150.57</v>
      </c>
      <c r="H25" s="99">
        <v>481045.49</v>
      </c>
    </row>
    <row r="26" spans="1:8" ht="25.5" x14ac:dyDescent="0.25">
      <c r="A26" s="13">
        <v>7</v>
      </c>
      <c r="B26" s="14"/>
      <c r="C26" s="23" t="s">
        <v>8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</row>
    <row r="27" spans="1:8" ht="38.25" x14ac:dyDescent="0.25">
      <c r="A27" s="15"/>
      <c r="B27" s="15">
        <v>72</v>
      </c>
      <c r="C27" s="24" t="s">
        <v>24</v>
      </c>
      <c r="D27" s="99">
        <v>0</v>
      </c>
      <c r="E27" s="100">
        <v>0</v>
      </c>
      <c r="F27" s="100">
        <v>0</v>
      </c>
      <c r="G27" s="100">
        <v>0</v>
      </c>
      <c r="H27" s="101">
        <v>0</v>
      </c>
    </row>
    <row r="28" spans="1:8" x14ac:dyDescent="0.25">
      <c r="A28" s="10">
        <v>9</v>
      </c>
      <c r="B28" s="15"/>
      <c r="C28" s="23" t="s">
        <v>225</v>
      </c>
      <c r="D28" s="100"/>
      <c r="E28" s="100"/>
      <c r="F28" s="100"/>
      <c r="G28" s="100"/>
      <c r="H28" s="101"/>
    </row>
    <row r="29" spans="1:8" ht="26.25" x14ac:dyDescent="0.25">
      <c r="A29" s="57"/>
      <c r="B29" s="124">
        <v>92</v>
      </c>
      <c r="C29" s="120" t="s">
        <v>226</v>
      </c>
      <c r="D29" s="121"/>
      <c r="E29" s="121">
        <v>638174.92000000004</v>
      </c>
      <c r="F29" s="57"/>
      <c r="G29" s="57"/>
      <c r="H29" s="57"/>
    </row>
    <row r="30" spans="1:8" x14ac:dyDescent="0.25">
      <c r="A30" s="69"/>
      <c r="B30" s="125"/>
      <c r="C30" s="126"/>
      <c r="D30" s="127"/>
      <c r="E30" s="69"/>
      <c r="F30" s="69"/>
      <c r="G30" s="69"/>
      <c r="H30" s="69"/>
    </row>
    <row r="31" spans="1:8" x14ac:dyDescent="0.25">
      <c r="A31" s="69"/>
      <c r="B31" s="125"/>
      <c r="C31" s="126"/>
      <c r="D31" s="127"/>
      <c r="E31" s="69"/>
      <c r="F31" s="69"/>
      <c r="G31" s="69"/>
      <c r="H31" s="69"/>
    </row>
    <row r="32" spans="1:8" ht="15.75" x14ac:dyDescent="0.25">
      <c r="A32" s="191"/>
      <c r="B32" s="210"/>
      <c r="C32" s="210"/>
      <c r="D32" s="210"/>
      <c r="E32" s="210"/>
      <c r="F32" s="210"/>
      <c r="G32" s="210"/>
      <c r="H32" s="210"/>
    </row>
    <row r="33" spans="1:8" ht="18" x14ac:dyDescent="0.25">
      <c r="A33" s="4"/>
      <c r="B33" s="4"/>
      <c r="C33" s="4"/>
      <c r="D33" s="4"/>
      <c r="E33" s="4"/>
      <c r="F33" s="4"/>
      <c r="G33" s="5"/>
      <c r="H33" s="5"/>
    </row>
    <row r="34" spans="1:8" x14ac:dyDescent="0.25">
      <c r="A34" s="18" t="s">
        <v>5</v>
      </c>
      <c r="B34" s="17" t="s">
        <v>6</v>
      </c>
      <c r="C34" s="17" t="s">
        <v>9</v>
      </c>
      <c r="D34" s="17" t="s">
        <v>560</v>
      </c>
      <c r="E34" s="18" t="s">
        <v>554</v>
      </c>
      <c r="F34" s="18" t="s">
        <v>555</v>
      </c>
      <c r="G34" s="18" t="s">
        <v>556</v>
      </c>
      <c r="H34" s="18" t="s">
        <v>557</v>
      </c>
    </row>
    <row r="35" spans="1:8" ht="25.5" customHeight="1" x14ac:dyDescent="0.25">
      <c r="A35" s="34"/>
      <c r="B35" s="35"/>
      <c r="C35" s="33" t="s">
        <v>1</v>
      </c>
      <c r="D35" s="98">
        <f>SUM(D36+D44)</f>
        <v>18783671.879999999</v>
      </c>
      <c r="E35" s="128">
        <f>SUM(E36+E44+E49)</f>
        <v>8107281.7400000002</v>
      </c>
      <c r="F35" s="98">
        <f>SUM(F36+F44+F46)</f>
        <v>3523712.4299999997</v>
      </c>
      <c r="G35" s="98">
        <f t="shared" ref="G35:H35" si="18">SUM(G36+G44+G46)</f>
        <v>3521608.1199999996</v>
      </c>
      <c r="H35" s="98">
        <f t="shared" si="18"/>
        <v>3519503.04</v>
      </c>
    </row>
    <row r="36" spans="1:8" ht="15.75" customHeight="1" x14ac:dyDescent="0.25">
      <c r="A36" s="10">
        <v>3</v>
      </c>
      <c r="B36" s="10"/>
      <c r="C36" s="10" t="s">
        <v>10</v>
      </c>
      <c r="D36" s="104">
        <f>SUM(D37:D43)</f>
        <v>7170053.2099999981</v>
      </c>
      <c r="E36" s="104">
        <f>SUM(E37:E43)</f>
        <v>6816401.5200000005</v>
      </c>
      <c r="F36" s="104">
        <f>SUM(F37:F43)</f>
        <v>3160644.9899999998</v>
      </c>
      <c r="G36" s="104">
        <f t="shared" ref="G36:H36" si="19">SUM(G37:G43)</f>
        <v>3158540.6799999997</v>
      </c>
      <c r="H36" s="104">
        <f t="shared" si="19"/>
        <v>3156435.6</v>
      </c>
    </row>
    <row r="37" spans="1:8" ht="15.75" customHeight="1" x14ac:dyDescent="0.25">
      <c r="A37" s="10"/>
      <c r="B37" s="15">
        <v>31</v>
      </c>
      <c r="C37" s="15" t="s">
        <v>11</v>
      </c>
      <c r="D37" s="99">
        <v>1890970.46</v>
      </c>
      <c r="E37" s="100">
        <v>2479172.54</v>
      </c>
      <c r="F37" s="100">
        <v>2580288.2999999998</v>
      </c>
      <c r="G37" s="100">
        <v>2580288.2999999998</v>
      </c>
      <c r="H37" s="100">
        <v>2580288.2999999998</v>
      </c>
    </row>
    <row r="38" spans="1:8" x14ac:dyDescent="0.25">
      <c r="A38" s="11"/>
      <c r="B38" s="11">
        <v>32</v>
      </c>
      <c r="C38" s="11" t="s">
        <v>19</v>
      </c>
      <c r="D38" s="99">
        <v>2574644.2599999998</v>
      </c>
      <c r="E38" s="100">
        <v>527692.87</v>
      </c>
      <c r="F38" s="100">
        <v>509256.75</v>
      </c>
      <c r="G38" s="100">
        <v>509256.75</v>
      </c>
      <c r="H38" s="100">
        <v>509256.75</v>
      </c>
    </row>
    <row r="39" spans="1:8" x14ac:dyDescent="0.25">
      <c r="A39" s="11"/>
      <c r="B39" s="11">
        <v>34</v>
      </c>
      <c r="C39" s="11" t="s">
        <v>72</v>
      </c>
      <c r="D39" s="99">
        <v>49980.639999999999</v>
      </c>
      <c r="E39" s="100">
        <v>64559.06</v>
      </c>
      <c r="F39" s="100">
        <v>59940.38</v>
      </c>
      <c r="G39" s="100">
        <v>57836.07</v>
      </c>
      <c r="H39" s="100">
        <v>55730.99</v>
      </c>
    </row>
    <row r="40" spans="1:8" ht="25.5" x14ac:dyDescent="0.25">
      <c r="A40" s="11"/>
      <c r="B40" s="11">
        <v>36</v>
      </c>
      <c r="C40" s="96" t="s">
        <v>196</v>
      </c>
      <c r="D40" s="99">
        <v>2616198.0299999998</v>
      </c>
      <c r="E40" s="100">
        <v>3722020.89</v>
      </c>
      <c r="F40" s="100">
        <v>0</v>
      </c>
      <c r="G40" s="100">
        <v>0</v>
      </c>
      <c r="H40" s="100">
        <v>0</v>
      </c>
    </row>
    <row r="41" spans="1:8" ht="38.25" x14ac:dyDescent="0.25">
      <c r="A41" s="11"/>
      <c r="B41" s="11">
        <v>37</v>
      </c>
      <c r="C41" s="96" t="s">
        <v>197</v>
      </c>
      <c r="D41" s="99">
        <v>169.1</v>
      </c>
      <c r="E41" s="100">
        <v>0</v>
      </c>
      <c r="F41" s="100">
        <v>11159.56</v>
      </c>
      <c r="G41" s="100">
        <v>11159.56</v>
      </c>
      <c r="H41" s="100">
        <v>11159.56</v>
      </c>
    </row>
    <row r="42" spans="1:8" ht="25.5" x14ac:dyDescent="0.25">
      <c r="A42" s="11"/>
      <c r="B42" s="11">
        <v>38</v>
      </c>
      <c r="C42" s="96" t="s">
        <v>164</v>
      </c>
      <c r="D42" s="99">
        <v>38090.720000000001</v>
      </c>
      <c r="E42" s="100">
        <v>22956.16</v>
      </c>
      <c r="F42" s="100">
        <v>0</v>
      </c>
      <c r="G42" s="100">
        <v>0</v>
      </c>
      <c r="H42" s="100">
        <v>0</v>
      </c>
    </row>
    <row r="43" spans="1:8" x14ac:dyDescent="0.25">
      <c r="A43" s="11"/>
      <c r="B43" s="25"/>
      <c r="C43" s="12"/>
      <c r="D43" s="99"/>
      <c r="E43" s="100"/>
      <c r="F43" s="100"/>
      <c r="G43" s="100"/>
      <c r="H43" s="100"/>
    </row>
    <row r="44" spans="1:8" ht="25.5" x14ac:dyDescent="0.25">
      <c r="A44" s="13">
        <v>4</v>
      </c>
      <c r="B44" s="14"/>
      <c r="C44" s="23" t="s">
        <v>12</v>
      </c>
      <c r="D44" s="104">
        <f>D45</f>
        <v>11613618.67</v>
      </c>
      <c r="E44" s="104">
        <f t="shared" ref="E44:H44" si="20">E45</f>
        <v>1290880.22</v>
      </c>
      <c r="F44" s="104">
        <f t="shared" si="20"/>
        <v>12300</v>
      </c>
      <c r="G44" s="104">
        <f t="shared" si="20"/>
        <v>12300</v>
      </c>
      <c r="H44" s="104">
        <f t="shared" si="20"/>
        <v>12300</v>
      </c>
    </row>
    <row r="45" spans="1:8" ht="38.25" x14ac:dyDescent="0.25">
      <c r="A45" s="15"/>
      <c r="B45" s="15">
        <v>42</v>
      </c>
      <c r="C45" s="24" t="s">
        <v>573</v>
      </c>
      <c r="D45" s="99">
        <v>11613618.67</v>
      </c>
      <c r="E45" s="100">
        <v>1290880.22</v>
      </c>
      <c r="F45" s="100">
        <v>12300</v>
      </c>
      <c r="G45" s="100">
        <v>12300</v>
      </c>
      <c r="H45" s="100">
        <v>12300</v>
      </c>
    </row>
    <row r="46" spans="1:8" ht="25.5" x14ac:dyDescent="0.25">
      <c r="A46" s="13">
        <v>5</v>
      </c>
      <c r="B46" s="14"/>
      <c r="C46" s="23" t="s">
        <v>213</v>
      </c>
      <c r="D46" s="104">
        <f t="shared" ref="D46:H46" si="21">D47</f>
        <v>0</v>
      </c>
      <c r="E46" s="104">
        <f t="shared" si="21"/>
        <v>0</v>
      </c>
      <c r="F46" s="104">
        <f t="shared" si="21"/>
        <v>350767.44</v>
      </c>
      <c r="G46" s="104">
        <f t="shared" si="21"/>
        <v>350767.44</v>
      </c>
      <c r="H46" s="104">
        <f t="shared" si="21"/>
        <v>350767.44</v>
      </c>
    </row>
    <row r="47" spans="1:8" ht="25.5" x14ac:dyDescent="0.25">
      <c r="A47" s="15"/>
      <c r="B47" s="15">
        <v>54</v>
      </c>
      <c r="C47" s="24" t="s">
        <v>212</v>
      </c>
      <c r="D47" s="99"/>
      <c r="E47" s="100"/>
      <c r="F47" s="100">
        <v>350767.44</v>
      </c>
      <c r="G47" s="100">
        <v>350767.44</v>
      </c>
      <c r="H47" s="100">
        <v>350767.44</v>
      </c>
    </row>
    <row r="48" spans="1:8" x14ac:dyDescent="0.25">
      <c r="A48" s="10">
        <v>9</v>
      </c>
      <c r="B48" s="15"/>
      <c r="C48" s="23" t="s">
        <v>229</v>
      </c>
      <c r="D48" s="8"/>
      <c r="E48" s="8"/>
      <c r="F48" s="8"/>
      <c r="G48" s="8"/>
      <c r="H48" s="9"/>
    </row>
    <row r="49" spans="1:8" ht="26.25" x14ac:dyDescent="0.25">
      <c r="A49" s="57"/>
      <c r="B49" s="124">
        <v>92</v>
      </c>
      <c r="C49" s="120" t="s">
        <v>228</v>
      </c>
      <c r="D49" s="57"/>
      <c r="E49" s="121"/>
      <c r="F49" s="57"/>
      <c r="G49" s="57"/>
      <c r="H49" s="57"/>
    </row>
  </sheetData>
  <mergeCells count="5">
    <mergeCell ref="A32:H32"/>
    <mergeCell ref="A1:H1"/>
    <mergeCell ref="A3:H3"/>
    <mergeCell ref="A5:H5"/>
    <mergeCell ref="A7:H7"/>
  </mergeCells>
  <pageMargins left="0.7" right="0.7" top="0.75" bottom="0.75" header="0.3" footer="0.3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7" workbookViewId="0">
      <selection activeCell="I22" sqref="I22"/>
    </sheetView>
  </sheetViews>
  <sheetFormatPr defaultRowHeight="15" x14ac:dyDescent="0.25"/>
  <cols>
    <col min="1" max="1" width="32.28515625" customWidth="1"/>
    <col min="2" max="6" width="25.28515625" customWidth="1"/>
  </cols>
  <sheetData>
    <row r="1" spans="1:6" ht="42" customHeight="1" x14ac:dyDescent="0.25">
      <c r="A1" s="191" t="s">
        <v>552</v>
      </c>
      <c r="B1" s="191"/>
      <c r="C1" s="191"/>
      <c r="D1" s="191"/>
      <c r="E1" s="191"/>
      <c r="F1" s="191"/>
    </row>
    <row r="2" spans="1:6" ht="18" customHeight="1" x14ac:dyDescent="0.25">
      <c r="A2" s="22"/>
      <c r="B2" s="22"/>
      <c r="C2" s="22"/>
      <c r="D2" s="22"/>
      <c r="E2" s="22"/>
      <c r="F2" s="22"/>
    </row>
    <row r="3" spans="1:6" ht="15.75" customHeight="1" x14ac:dyDescent="0.25">
      <c r="A3" s="191"/>
      <c r="B3" s="191"/>
      <c r="C3" s="191"/>
      <c r="D3" s="191"/>
      <c r="E3" s="191"/>
      <c r="F3" s="191"/>
    </row>
    <row r="4" spans="1:6" ht="18" x14ac:dyDescent="0.25">
      <c r="B4" s="22"/>
      <c r="C4" s="22"/>
      <c r="D4" s="22"/>
      <c r="E4" s="5"/>
      <c r="F4" s="5"/>
    </row>
    <row r="5" spans="1:6" ht="18" customHeight="1" x14ac:dyDescent="0.25">
      <c r="A5" s="191" t="s">
        <v>4</v>
      </c>
      <c r="B5" s="191"/>
      <c r="C5" s="191"/>
      <c r="D5" s="191"/>
      <c r="E5" s="191"/>
      <c r="F5" s="191"/>
    </row>
    <row r="6" spans="1:6" ht="18" x14ac:dyDescent="0.25">
      <c r="A6" s="22"/>
      <c r="B6" s="22"/>
      <c r="C6" s="22"/>
      <c r="D6" s="22"/>
      <c r="E6" s="5"/>
      <c r="F6" s="5"/>
    </row>
    <row r="7" spans="1:6" ht="15.75" customHeight="1" x14ac:dyDescent="0.25">
      <c r="A7" s="191" t="s">
        <v>559</v>
      </c>
      <c r="B7" s="191"/>
      <c r="C7" s="191"/>
      <c r="D7" s="191"/>
      <c r="E7" s="191"/>
      <c r="F7" s="191"/>
    </row>
    <row r="8" spans="1:6" ht="18" x14ac:dyDescent="0.25">
      <c r="A8" s="22"/>
      <c r="B8" s="22"/>
      <c r="C8" s="22"/>
      <c r="D8" s="22"/>
      <c r="E8" s="5"/>
      <c r="F8" s="5"/>
    </row>
    <row r="9" spans="1:6" x14ac:dyDescent="0.25">
      <c r="A9" s="18" t="s">
        <v>35</v>
      </c>
      <c r="B9" s="17" t="s">
        <v>560</v>
      </c>
      <c r="C9" s="18" t="s">
        <v>554</v>
      </c>
      <c r="D9" s="18" t="s">
        <v>555</v>
      </c>
      <c r="E9" s="18" t="s">
        <v>556</v>
      </c>
      <c r="F9" s="18" t="s">
        <v>557</v>
      </c>
    </row>
    <row r="10" spans="1:6" x14ac:dyDescent="0.25">
      <c r="A10" s="36" t="s">
        <v>0</v>
      </c>
      <c r="B10" s="98">
        <f>SUM(B11:B26)</f>
        <v>15893027.669999998</v>
      </c>
      <c r="C10" s="98">
        <f>SUM(C11:C28)</f>
        <v>8107281.7400000002</v>
      </c>
      <c r="D10" s="98">
        <f>SUM(D11:D26)</f>
        <v>3523712.4299999997</v>
      </c>
      <c r="E10" s="98">
        <f t="shared" ref="E10:F10" si="0">SUM(E11:E26)</f>
        <v>3521608.12</v>
      </c>
      <c r="F10" s="98">
        <f t="shared" si="0"/>
        <v>3519503.04</v>
      </c>
    </row>
    <row r="11" spans="1:6" x14ac:dyDescent="0.25">
      <c r="A11" s="23" t="s">
        <v>38</v>
      </c>
      <c r="B11" s="119"/>
      <c r="C11" s="119"/>
      <c r="D11" s="119"/>
      <c r="E11" s="119"/>
      <c r="F11" s="119"/>
    </row>
    <row r="12" spans="1:6" x14ac:dyDescent="0.25">
      <c r="A12" s="12" t="s">
        <v>39</v>
      </c>
      <c r="B12" s="100"/>
      <c r="C12" s="100"/>
      <c r="D12" s="100"/>
      <c r="E12" s="100"/>
      <c r="F12" s="100"/>
    </row>
    <row r="13" spans="1:6" x14ac:dyDescent="0.25">
      <c r="A13" s="12" t="s">
        <v>364</v>
      </c>
      <c r="B13" s="100">
        <v>268052</v>
      </c>
      <c r="C13" s="100">
        <v>290100.40000000002</v>
      </c>
      <c r="D13" s="100">
        <v>191357.55</v>
      </c>
      <c r="E13" s="100">
        <v>191357.55</v>
      </c>
      <c r="F13" s="100">
        <v>191357.55</v>
      </c>
    </row>
    <row r="14" spans="1:6" x14ac:dyDescent="0.25">
      <c r="A14" s="12" t="s">
        <v>365</v>
      </c>
      <c r="B14" s="100">
        <v>8004793.0199999996</v>
      </c>
      <c r="C14" s="100">
        <v>464000</v>
      </c>
      <c r="D14" s="100">
        <v>485254.88</v>
      </c>
      <c r="E14" s="100">
        <v>483150.57</v>
      </c>
      <c r="F14" s="100">
        <v>481045.49</v>
      </c>
    </row>
    <row r="15" spans="1:6" ht="25.5" x14ac:dyDescent="0.25">
      <c r="A15" s="117" t="s">
        <v>214</v>
      </c>
      <c r="B15" s="100"/>
      <c r="C15" s="100"/>
      <c r="D15" s="100"/>
      <c r="E15" s="100"/>
      <c r="F15" s="100"/>
    </row>
    <row r="16" spans="1:6" x14ac:dyDescent="0.25">
      <c r="A16" s="12" t="s">
        <v>366</v>
      </c>
      <c r="B16" s="100">
        <v>3607.85</v>
      </c>
      <c r="C16" s="100">
        <v>7000</v>
      </c>
      <c r="D16" s="100">
        <v>7000</v>
      </c>
      <c r="E16" s="100">
        <v>7000</v>
      </c>
      <c r="F16" s="100">
        <v>7000</v>
      </c>
    </row>
    <row r="17" spans="1:6" x14ac:dyDescent="0.25">
      <c r="A17" s="25" t="s">
        <v>363</v>
      </c>
      <c r="B17" s="100"/>
      <c r="C17" s="100"/>
      <c r="D17" s="100"/>
      <c r="E17" s="100"/>
      <c r="F17" s="100"/>
    </row>
    <row r="18" spans="1:6" x14ac:dyDescent="0.25">
      <c r="A18" s="12" t="s">
        <v>367</v>
      </c>
      <c r="B18" s="100">
        <v>10428.52</v>
      </c>
      <c r="C18" s="100">
        <v>120600</v>
      </c>
      <c r="D18" s="100">
        <v>489000</v>
      </c>
      <c r="E18" s="100">
        <v>489000</v>
      </c>
      <c r="F18" s="100">
        <v>489000</v>
      </c>
    </row>
    <row r="19" spans="1:6" x14ac:dyDescent="0.25">
      <c r="A19" s="158" t="s">
        <v>570</v>
      </c>
      <c r="B19" s="100">
        <v>4.6399999999999997</v>
      </c>
      <c r="C19" s="100">
        <v>0</v>
      </c>
      <c r="D19" s="100">
        <v>0</v>
      </c>
      <c r="E19" s="100">
        <v>0</v>
      </c>
      <c r="F19" s="100">
        <v>0</v>
      </c>
    </row>
    <row r="20" spans="1:6" x14ac:dyDescent="0.25">
      <c r="A20" s="10" t="s">
        <v>37</v>
      </c>
      <c r="B20" s="100"/>
      <c r="C20" s="100"/>
      <c r="D20" s="100"/>
      <c r="E20" s="100"/>
      <c r="F20" s="100"/>
    </row>
    <row r="21" spans="1:6" x14ac:dyDescent="0.25">
      <c r="A21" s="12" t="s">
        <v>368</v>
      </c>
      <c r="B21" s="100">
        <v>16</v>
      </c>
      <c r="C21" s="100">
        <v>5600</v>
      </c>
      <c r="D21" s="100">
        <v>5800</v>
      </c>
      <c r="E21" s="100">
        <v>5800</v>
      </c>
      <c r="F21" s="100">
        <v>5800</v>
      </c>
    </row>
    <row r="22" spans="1:6" x14ac:dyDescent="0.25">
      <c r="A22" s="36" t="s">
        <v>36</v>
      </c>
      <c r="B22" s="100"/>
      <c r="C22" s="100"/>
      <c r="D22" s="100"/>
      <c r="E22" s="100"/>
      <c r="F22" s="100"/>
    </row>
    <row r="23" spans="1:6" x14ac:dyDescent="0.25">
      <c r="A23" s="12" t="s">
        <v>369</v>
      </c>
      <c r="B23" s="100">
        <v>1630123.46</v>
      </c>
      <c r="C23" s="100">
        <v>2939435.1</v>
      </c>
      <c r="D23" s="100">
        <v>2300300</v>
      </c>
      <c r="E23" s="100">
        <v>2300300</v>
      </c>
      <c r="F23" s="100">
        <v>2300300</v>
      </c>
    </row>
    <row r="24" spans="1:6" x14ac:dyDescent="0.25">
      <c r="A24" s="12" t="s">
        <v>370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</row>
    <row r="25" spans="1:6" x14ac:dyDescent="0.25">
      <c r="A25" s="12" t="s">
        <v>371</v>
      </c>
      <c r="B25" s="100">
        <v>3340.17</v>
      </c>
      <c r="C25" s="100">
        <v>20000</v>
      </c>
      <c r="D25" s="100">
        <v>20000</v>
      </c>
      <c r="E25" s="100">
        <v>20000</v>
      </c>
      <c r="F25" s="100">
        <v>20000</v>
      </c>
    </row>
    <row r="26" spans="1:6" x14ac:dyDescent="0.25">
      <c r="A26" s="12" t="s">
        <v>372</v>
      </c>
      <c r="B26" s="100">
        <v>5972662.0099999998</v>
      </c>
      <c r="C26" s="100">
        <v>3622371.32</v>
      </c>
      <c r="D26" s="100">
        <v>25000</v>
      </c>
      <c r="E26" s="100">
        <v>25000</v>
      </c>
      <c r="F26" s="100">
        <v>25000</v>
      </c>
    </row>
    <row r="27" spans="1:6" x14ac:dyDescent="0.25">
      <c r="A27" s="133" t="s">
        <v>227</v>
      </c>
      <c r="B27" s="57"/>
      <c r="C27" s="57"/>
      <c r="D27" s="57"/>
      <c r="E27" s="57"/>
      <c r="F27" s="57"/>
    </row>
    <row r="28" spans="1:6" x14ac:dyDescent="0.25">
      <c r="A28" s="122" t="s">
        <v>569</v>
      </c>
      <c r="B28" s="123"/>
      <c r="C28" s="123">
        <v>638174.92000000004</v>
      </c>
      <c r="D28" s="57"/>
      <c r="E28" s="57"/>
      <c r="F28" s="57"/>
    </row>
    <row r="30" spans="1:6" ht="15.75" customHeight="1" x14ac:dyDescent="0.25">
      <c r="A30" s="191"/>
      <c r="B30" s="191"/>
      <c r="C30" s="191"/>
      <c r="D30" s="191"/>
      <c r="E30" s="191"/>
      <c r="F30" s="191"/>
    </row>
    <row r="31" spans="1:6" ht="18" x14ac:dyDescent="0.25">
      <c r="A31" s="22"/>
      <c r="B31" s="22"/>
      <c r="C31" s="22"/>
      <c r="D31" s="22"/>
      <c r="E31" s="5"/>
      <c r="F31" s="5"/>
    </row>
    <row r="32" spans="1:6" x14ac:dyDescent="0.25">
      <c r="A32" s="18" t="s">
        <v>35</v>
      </c>
      <c r="B32" s="17" t="s">
        <v>560</v>
      </c>
      <c r="C32" s="18" t="s">
        <v>554</v>
      </c>
      <c r="D32" s="18" t="s">
        <v>555</v>
      </c>
      <c r="E32" s="18" t="s">
        <v>556</v>
      </c>
      <c r="F32" s="18" t="s">
        <v>557</v>
      </c>
    </row>
    <row r="33" spans="1:6" x14ac:dyDescent="0.25">
      <c r="A33" s="36" t="s">
        <v>1</v>
      </c>
      <c r="B33" s="128">
        <f>SUM(B34:B50)</f>
        <v>18783671.880000003</v>
      </c>
      <c r="C33" s="98">
        <f>SUM(C34:C53)</f>
        <v>8107281.7400000002</v>
      </c>
      <c r="D33" s="98">
        <f>SUM(D34:D51)</f>
        <v>3523712.4299999997</v>
      </c>
      <c r="E33" s="98">
        <f>SUM(E34:E51)</f>
        <v>3521608.12</v>
      </c>
      <c r="F33" s="98">
        <f>SUM(F34:F51)</f>
        <v>3519503.04</v>
      </c>
    </row>
    <row r="34" spans="1:6" ht="15.75" customHeight="1" x14ac:dyDescent="0.25">
      <c r="A34" s="24" t="s">
        <v>38</v>
      </c>
      <c r="B34" s="129"/>
      <c r="C34" s="100"/>
      <c r="D34" s="100"/>
      <c r="E34" s="100"/>
      <c r="F34" s="100"/>
    </row>
    <row r="35" spans="1:6" x14ac:dyDescent="0.25">
      <c r="A35" s="11" t="s">
        <v>215</v>
      </c>
      <c r="B35" s="129">
        <v>268052</v>
      </c>
      <c r="C35" s="100">
        <v>290100.40000000002</v>
      </c>
      <c r="D35" s="100">
        <v>191357.55</v>
      </c>
      <c r="E35" s="100">
        <v>191357.55</v>
      </c>
      <c r="F35" s="100">
        <v>191357.55</v>
      </c>
    </row>
    <row r="36" spans="1:6" ht="25.5" x14ac:dyDescent="0.25">
      <c r="A36" s="96" t="s">
        <v>223</v>
      </c>
      <c r="B36" s="129">
        <v>8004793.0199999996</v>
      </c>
      <c r="C36" s="100">
        <v>464000</v>
      </c>
      <c r="D36" s="100">
        <v>485254.88</v>
      </c>
      <c r="E36" s="100">
        <v>483150.57</v>
      </c>
      <c r="F36" s="100">
        <v>481045.49</v>
      </c>
    </row>
    <row r="37" spans="1:6" x14ac:dyDescent="0.25">
      <c r="A37" s="11" t="s">
        <v>60</v>
      </c>
      <c r="B37" s="129"/>
      <c r="C37" s="100"/>
      <c r="D37" s="100"/>
      <c r="E37" s="100"/>
      <c r="F37" s="100"/>
    </row>
    <row r="38" spans="1:6" x14ac:dyDescent="0.25">
      <c r="A38" s="11" t="s">
        <v>216</v>
      </c>
      <c r="B38" s="129">
        <v>10785.73</v>
      </c>
      <c r="C38" s="100">
        <v>120600</v>
      </c>
      <c r="D38" s="100">
        <v>489000</v>
      </c>
      <c r="E38" s="100">
        <v>489000</v>
      </c>
      <c r="F38" s="100">
        <v>489000</v>
      </c>
    </row>
    <row r="39" spans="1:6" x14ac:dyDescent="0.25">
      <c r="A39" s="11" t="s">
        <v>60</v>
      </c>
      <c r="B39" s="129"/>
      <c r="C39" s="100">
        <v>0</v>
      </c>
      <c r="D39" s="100"/>
      <c r="E39" s="100"/>
      <c r="F39" s="100"/>
    </row>
    <row r="40" spans="1:6" x14ac:dyDescent="0.25">
      <c r="A40" s="11" t="s">
        <v>224</v>
      </c>
      <c r="B40" s="129">
        <v>3349.25</v>
      </c>
      <c r="C40" s="100">
        <v>7000</v>
      </c>
      <c r="D40" s="100">
        <v>7000</v>
      </c>
      <c r="E40" s="100">
        <v>7000</v>
      </c>
      <c r="F40" s="100">
        <v>7000</v>
      </c>
    </row>
    <row r="41" spans="1:6" x14ac:dyDescent="0.25">
      <c r="A41" s="11">
        <v>3</v>
      </c>
      <c r="B41" s="129"/>
      <c r="C41" s="100"/>
      <c r="D41" s="100"/>
      <c r="E41" s="100"/>
      <c r="F41" s="100"/>
    </row>
    <row r="42" spans="1:6" x14ac:dyDescent="0.25">
      <c r="A42" s="11" t="s">
        <v>217</v>
      </c>
      <c r="B42" s="129">
        <v>16</v>
      </c>
      <c r="C42" s="100">
        <v>5600</v>
      </c>
      <c r="D42" s="100">
        <v>5800</v>
      </c>
      <c r="E42" s="100">
        <v>5800</v>
      </c>
      <c r="F42" s="100">
        <v>5800</v>
      </c>
    </row>
    <row r="43" spans="1:6" x14ac:dyDescent="0.25">
      <c r="A43" s="11">
        <v>3</v>
      </c>
      <c r="B43" s="129"/>
      <c r="C43" s="100"/>
      <c r="D43" s="100"/>
      <c r="E43" s="100"/>
      <c r="F43" s="100"/>
    </row>
    <row r="44" spans="1:6" x14ac:dyDescent="0.25">
      <c r="A44" s="11" t="s">
        <v>218</v>
      </c>
      <c r="B44" s="129">
        <v>1841571.91</v>
      </c>
      <c r="C44" s="100">
        <v>2939435.1</v>
      </c>
      <c r="D44" s="100">
        <v>2300300</v>
      </c>
      <c r="E44" s="100">
        <v>2300300</v>
      </c>
      <c r="F44" s="100">
        <v>2300300</v>
      </c>
    </row>
    <row r="45" spans="1:6" x14ac:dyDescent="0.25">
      <c r="A45" s="11" t="s">
        <v>60</v>
      </c>
      <c r="B45" s="129"/>
      <c r="C45" s="100"/>
      <c r="D45" s="100"/>
      <c r="E45" s="100"/>
      <c r="F45" s="100"/>
    </row>
    <row r="46" spans="1:6" x14ac:dyDescent="0.25">
      <c r="A46" s="11" t="s">
        <v>220</v>
      </c>
      <c r="B46" s="129">
        <v>0</v>
      </c>
      <c r="C46" s="100">
        <v>0</v>
      </c>
      <c r="D46" s="100">
        <v>0</v>
      </c>
      <c r="E46" s="100">
        <v>0</v>
      </c>
      <c r="F46" s="100">
        <v>0</v>
      </c>
    </row>
    <row r="47" spans="1:6" x14ac:dyDescent="0.25">
      <c r="A47" s="11"/>
      <c r="B47" s="129"/>
      <c r="C47" s="100"/>
      <c r="D47" s="100"/>
      <c r="E47" s="100"/>
      <c r="F47" s="100"/>
    </row>
    <row r="48" spans="1:6" x14ac:dyDescent="0.25">
      <c r="A48" s="11" t="s">
        <v>219</v>
      </c>
      <c r="B48" s="129">
        <v>3177.33</v>
      </c>
      <c r="C48" s="100">
        <v>20000</v>
      </c>
      <c r="D48" s="100">
        <v>20000</v>
      </c>
      <c r="E48" s="100">
        <v>20000</v>
      </c>
      <c r="F48" s="100">
        <v>20000</v>
      </c>
    </row>
    <row r="49" spans="1:6" x14ac:dyDescent="0.25">
      <c r="A49" s="11">
        <v>3</v>
      </c>
      <c r="B49" s="129"/>
      <c r="C49" s="100"/>
      <c r="D49" s="100"/>
      <c r="E49" s="100"/>
      <c r="F49" s="100"/>
    </row>
    <row r="50" spans="1:6" x14ac:dyDescent="0.25">
      <c r="A50" s="11" t="s">
        <v>221</v>
      </c>
      <c r="B50" s="129">
        <v>8651926.6400000006</v>
      </c>
      <c r="C50" s="100">
        <v>4260546.24</v>
      </c>
      <c r="D50" s="100">
        <v>25000</v>
      </c>
      <c r="E50" s="100">
        <v>25000</v>
      </c>
      <c r="F50" s="100">
        <v>25000</v>
      </c>
    </row>
    <row r="51" spans="1:6" x14ac:dyDescent="0.25">
      <c r="A51" s="11" t="s">
        <v>60</v>
      </c>
      <c r="B51" s="129"/>
      <c r="C51" s="100"/>
      <c r="D51" s="100"/>
      <c r="E51" s="100"/>
      <c r="F51" s="100"/>
    </row>
    <row r="52" spans="1:6" x14ac:dyDescent="0.25">
      <c r="A52" s="120" t="s">
        <v>571</v>
      </c>
      <c r="B52" s="57"/>
      <c r="C52" s="123"/>
      <c r="D52" s="57"/>
      <c r="E52" s="57"/>
      <c r="F52" s="57"/>
    </row>
  </sheetData>
  <mergeCells count="5">
    <mergeCell ref="A1:F1"/>
    <mergeCell ref="A3:F3"/>
    <mergeCell ref="A5:F5"/>
    <mergeCell ref="A7:F7"/>
    <mergeCell ref="A30:F3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F16" sqref="F16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91" t="s">
        <v>552</v>
      </c>
      <c r="B1" s="191"/>
      <c r="C1" s="191"/>
      <c r="D1" s="191"/>
      <c r="E1" s="191"/>
      <c r="F1" s="191"/>
    </row>
    <row r="2" spans="1:6" ht="18" customHeight="1" x14ac:dyDescent="0.25">
      <c r="A2" s="22"/>
      <c r="B2" s="22"/>
      <c r="C2" s="22"/>
      <c r="D2" s="22"/>
      <c r="E2" s="22"/>
      <c r="F2" s="22"/>
    </row>
    <row r="3" spans="1:6" ht="15.75" x14ac:dyDescent="0.25">
      <c r="A3" s="191"/>
      <c r="B3" s="191"/>
      <c r="C3" s="191"/>
      <c r="D3" s="191"/>
      <c r="E3" s="204"/>
      <c r="F3" s="204"/>
    </row>
    <row r="4" spans="1:6" ht="18" x14ac:dyDescent="0.25">
      <c r="A4" s="22"/>
      <c r="B4" s="22"/>
      <c r="C4" s="22"/>
      <c r="D4" s="22"/>
      <c r="E4" s="5"/>
      <c r="F4" s="5"/>
    </row>
    <row r="5" spans="1:6" ht="18" customHeight="1" x14ac:dyDescent="0.25">
      <c r="A5" s="191" t="s">
        <v>4</v>
      </c>
      <c r="B5" s="192"/>
      <c r="C5" s="192"/>
      <c r="D5" s="192"/>
      <c r="E5" s="192"/>
      <c r="F5" s="192"/>
    </row>
    <row r="6" spans="1:6" ht="18" x14ac:dyDescent="0.25">
      <c r="A6" s="22"/>
      <c r="B6" s="22"/>
      <c r="C6" s="22"/>
      <c r="D6" s="22"/>
      <c r="E6" s="5"/>
      <c r="F6" s="5"/>
    </row>
    <row r="7" spans="1:6" ht="15.75" x14ac:dyDescent="0.25">
      <c r="A7" s="191" t="s">
        <v>561</v>
      </c>
      <c r="B7" s="210"/>
      <c r="C7" s="210"/>
      <c r="D7" s="210"/>
      <c r="E7" s="210"/>
      <c r="F7" s="210"/>
    </row>
    <row r="8" spans="1:6" ht="18" x14ac:dyDescent="0.25">
      <c r="A8" s="22"/>
      <c r="B8" s="22"/>
      <c r="C8" s="22"/>
      <c r="D8" s="22"/>
      <c r="E8" s="5"/>
      <c r="F8" s="5"/>
    </row>
    <row r="9" spans="1:6" x14ac:dyDescent="0.25">
      <c r="A9" s="18" t="s">
        <v>35</v>
      </c>
      <c r="B9" s="17" t="s">
        <v>560</v>
      </c>
      <c r="C9" s="18" t="s">
        <v>554</v>
      </c>
      <c r="D9" s="18" t="s">
        <v>567</v>
      </c>
      <c r="E9" s="18" t="s">
        <v>556</v>
      </c>
      <c r="F9" s="18" t="s">
        <v>557</v>
      </c>
    </row>
    <row r="10" spans="1:6" ht="15.75" customHeight="1" x14ac:dyDescent="0.25">
      <c r="A10" s="10" t="s">
        <v>13</v>
      </c>
      <c r="B10" s="104">
        <f t="shared" ref="B10:C12" si="0">B11</f>
        <v>18783671.879999999</v>
      </c>
      <c r="C10" s="104">
        <f t="shared" si="0"/>
        <v>8107281.7400000002</v>
      </c>
      <c r="D10" s="104">
        <f t="shared" ref="D10:F10" si="1">D11</f>
        <v>3523712.4299999997</v>
      </c>
      <c r="E10" s="104">
        <f t="shared" si="1"/>
        <v>3521608.1199999996</v>
      </c>
      <c r="F10" s="104">
        <f t="shared" si="1"/>
        <v>3519503.04</v>
      </c>
    </row>
    <row r="11" spans="1:6" ht="15.75" customHeight="1" x14ac:dyDescent="0.25">
      <c r="A11" s="10" t="s">
        <v>568</v>
      </c>
      <c r="B11" s="104">
        <f t="shared" si="0"/>
        <v>18783671.879999999</v>
      </c>
      <c r="C11" s="104">
        <f t="shared" si="0"/>
        <v>8107281.7400000002</v>
      </c>
      <c r="D11" s="104">
        <f t="shared" ref="D11:F11" si="2">D12</f>
        <v>3523712.4299999997</v>
      </c>
      <c r="E11" s="104">
        <f t="shared" si="2"/>
        <v>3521608.1199999996</v>
      </c>
      <c r="F11" s="104">
        <f t="shared" si="2"/>
        <v>3519503.04</v>
      </c>
    </row>
    <row r="12" spans="1:6" ht="15.75" customHeight="1" x14ac:dyDescent="0.25">
      <c r="A12" s="96" t="s">
        <v>198</v>
      </c>
      <c r="B12" s="99">
        <f t="shared" si="0"/>
        <v>18783671.879999999</v>
      </c>
      <c r="C12" s="99">
        <f t="shared" si="0"/>
        <v>8107281.7400000002</v>
      </c>
      <c r="D12" s="99">
        <f t="shared" ref="D12:F12" si="3">D13</f>
        <v>3523712.4299999997</v>
      </c>
      <c r="E12" s="99">
        <f t="shared" si="3"/>
        <v>3521608.1199999996</v>
      </c>
      <c r="F12" s="99">
        <f t="shared" si="3"/>
        <v>3519503.04</v>
      </c>
    </row>
    <row r="13" spans="1:6" ht="25.5" x14ac:dyDescent="0.25">
      <c r="A13" s="16" t="s">
        <v>199</v>
      </c>
      <c r="B13" s="99">
        <f>SUM(B14+B15)</f>
        <v>18783671.879999999</v>
      </c>
      <c r="C13" s="99">
        <f>SUM(C14+C15)</f>
        <v>8107281.7400000002</v>
      </c>
      <c r="D13" s="99">
        <f t="shared" ref="D13:F13" si="4">SUM(D14+D15)</f>
        <v>3523712.4299999997</v>
      </c>
      <c r="E13" s="99">
        <f t="shared" si="4"/>
        <v>3521608.1199999996</v>
      </c>
      <c r="F13" s="99">
        <f t="shared" si="4"/>
        <v>3519503.04</v>
      </c>
    </row>
    <row r="14" spans="1:6" ht="25.5" x14ac:dyDescent="0.25">
      <c r="A14" s="97" t="s">
        <v>200</v>
      </c>
      <c r="B14" s="99">
        <v>268052</v>
      </c>
      <c r="C14" s="100">
        <v>290100.40000000002</v>
      </c>
      <c r="D14" s="100">
        <v>191357.55</v>
      </c>
      <c r="E14" s="100">
        <v>191357.55</v>
      </c>
      <c r="F14" s="100">
        <v>191357.55</v>
      </c>
    </row>
    <row r="15" spans="1:6" ht="25.5" x14ac:dyDescent="0.25">
      <c r="A15" s="97" t="s">
        <v>201</v>
      </c>
      <c r="B15" s="99">
        <v>18515619.879999999</v>
      </c>
      <c r="C15" s="100">
        <v>7817181.3399999999</v>
      </c>
      <c r="D15" s="100">
        <v>3332354.88</v>
      </c>
      <c r="E15" s="100">
        <v>3330250.57</v>
      </c>
      <c r="F15" s="100">
        <v>3328145.49</v>
      </c>
    </row>
    <row r="16" spans="1:6" x14ac:dyDescent="0.25">
      <c r="A16" s="118" t="s">
        <v>222</v>
      </c>
      <c r="B16" s="123"/>
      <c r="C16" s="156"/>
      <c r="D16" s="123"/>
      <c r="E16" s="118"/>
      <c r="F16" s="118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activeCell="J14" sqref="J1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91" t="s">
        <v>552</v>
      </c>
      <c r="B1" s="191"/>
      <c r="C1" s="191"/>
      <c r="D1" s="191"/>
      <c r="E1" s="191"/>
      <c r="F1" s="191"/>
      <c r="G1" s="191"/>
      <c r="H1" s="191"/>
    </row>
    <row r="2" spans="1:8" ht="18" customHeight="1" x14ac:dyDescent="0.25">
      <c r="A2" s="22"/>
      <c r="B2" s="22"/>
      <c r="C2" s="22"/>
      <c r="D2" s="22"/>
      <c r="E2" s="22"/>
      <c r="F2" s="22"/>
      <c r="G2" s="22"/>
      <c r="H2" s="22"/>
    </row>
    <row r="3" spans="1:8" ht="15.75" customHeight="1" x14ac:dyDescent="0.25">
      <c r="A3" s="191" t="s">
        <v>565</v>
      </c>
      <c r="B3" s="191"/>
      <c r="C3" s="191"/>
      <c r="D3" s="191"/>
      <c r="E3" s="191"/>
      <c r="F3" s="191"/>
      <c r="G3" s="191"/>
      <c r="H3" s="191"/>
    </row>
    <row r="4" spans="1:8" ht="18" x14ac:dyDescent="0.25">
      <c r="A4" s="22"/>
      <c r="B4" s="22"/>
      <c r="C4" s="22"/>
      <c r="D4" s="22"/>
      <c r="E4" s="22"/>
      <c r="F4" s="22"/>
      <c r="G4" s="5"/>
      <c r="H4" s="5"/>
    </row>
    <row r="5" spans="1:8" ht="18" customHeight="1" x14ac:dyDescent="0.25">
      <c r="A5" s="191" t="s">
        <v>562</v>
      </c>
      <c r="B5" s="191"/>
      <c r="C5" s="191"/>
      <c r="D5" s="191"/>
      <c r="E5" s="191"/>
      <c r="F5" s="191"/>
      <c r="G5" s="191"/>
      <c r="H5" s="191"/>
    </row>
    <row r="6" spans="1:8" ht="18" x14ac:dyDescent="0.25">
      <c r="A6" s="22"/>
      <c r="B6" s="22"/>
      <c r="C6" s="22"/>
      <c r="D6" s="22"/>
      <c r="E6" s="22"/>
      <c r="F6" s="22"/>
      <c r="G6" s="5"/>
      <c r="H6" s="5"/>
    </row>
    <row r="7" spans="1:8" x14ac:dyDescent="0.25">
      <c r="A7" s="18" t="s">
        <v>5</v>
      </c>
      <c r="B7" s="17" t="s">
        <v>6</v>
      </c>
      <c r="C7" s="17" t="s">
        <v>27</v>
      </c>
      <c r="D7" s="17" t="s">
        <v>560</v>
      </c>
      <c r="E7" s="18" t="s">
        <v>563</v>
      </c>
      <c r="F7" s="18" t="s">
        <v>555</v>
      </c>
      <c r="G7" s="18" t="s">
        <v>556</v>
      </c>
      <c r="H7" s="18" t="s">
        <v>557</v>
      </c>
    </row>
    <row r="8" spans="1:8" x14ac:dyDescent="0.25">
      <c r="A8" s="34"/>
      <c r="B8" s="35"/>
      <c r="C8" s="33" t="s">
        <v>42</v>
      </c>
      <c r="D8" s="157">
        <f>D9</f>
        <v>3661541.32</v>
      </c>
      <c r="E8" s="157">
        <f t="shared" ref="E8:H8" si="0">E9</f>
        <v>0</v>
      </c>
      <c r="F8" s="157">
        <f t="shared" si="0"/>
        <v>0</v>
      </c>
      <c r="G8" s="157">
        <f t="shared" si="0"/>
        <v>0</v>
      </c>
      <c r="H8" s="157">
        <f t="shared" si="0"/>
        <v>0</v>
      </c>
    </row>
    <row r="9" spans="1:8" ht="25.5" x14ac:dyDescent="0.25">
      <c r="A9" s="10">
        <v>8</v>
      </c>
      <c r="B9" s="10"/>
      <c r="C9" s="10" t="s">
        <v>14</v>
      </c>
      <c r="D9" s="99">
        <f>D10</f>
        <v>3661541.32</v>
      </c>
      <c r="E9" s="99">
        <f t="shared" ref="E9:H9" si="1">E10</f>
        <v>0</v>
      </c>
      <c r="F9" s="99">
        <f t="shared" si="1"/>
        <v>0</v>
      </c>
      <c r="G9" s="99">
        <f t="shared" si="1"/>
        <v>0</v>
      </c>
      <c r="H9" s="99">
        <f t="shared" si="1"/>
        <v>0</v>
      </c>
    </row>
    <row r="10" spans="1:8" x14ac:dyDescent="0.25">
      <c r="A10" s="10"/>
      <c r="B10" s="15">
        <v>84</v>
      </c>
      <c r="C10" s="15" t="s">
        <v>20</v>
      </c>
      <c r="D10" s="99">
        <v>3661541.32</v>
      </c>
      <c r="E10" s="100">
        <v>0</v>
      </c>
      <c r="F10" s="100">
        <v>0</v>
      </c>
      <c r="G10" s="100">
        <v>0</v>
      </c>
      <c r="H10" s="100">
        <v>0</v>
      </c>
    </row>
    <row r="11" spans="1:8" x14ac:dyDescent="0.25">
      <c r="A11" s="10"/>
      <c r="B11" s="15"/>
      <c r="C11" s="37"/>
      <c r="D11" s="99"/>
      <c r="E11" s="100"/>
      <c r="F11" s="100"/>
      <c r="G11" s="100"/>
      <c r="H11" s="100"/>
    </row>
    <row r="12" spans="1:8" x14ac:dyDescent="0.25">
      <c r="A12" s="10"/>
      <c r="B12" s="15"/>
      <c r="C12" s="33" t="s">
        <v>45</v>
      </c>
      <c r="D12" s="99"/>
      <c r="E12" s="100"/>
      <c r="F12" s="116">
        <f>F13</f>
        <v>408107.82</v>
      </c>
      <c r="G12" s="116">
        <f t="shared" ref="G12:H12" si="2">G13</f>
        <v>406003.51</v>
      </c>
      <c r="H12" s="116">
        <f t="shared" si="2"/>
        <v>403898.43</v>
      </c>
    </row>
    <row r="13" spans="1:8" ht="25.5" x14ac:dyDescent="0.25">
      <c r="A13" s="13">
        <v>5</v>
      </c>
      <c r="B13" s="14"/>
      <c r="C13" s="23" t="s">
        <v>15</v>
      </c>
      <c r="D13" s="99"/>
      <c r="E13" s="100"/>
      <c r="F13" s="100">
        <f>F14+F15</f>
        <v>408107.82</v>
      </c>
      <c r="G13" s="100">
        <f t="shared" ref="G13:H13" si="3">G14+G15</f>
        <v>406003.51</v>
      </c>
      <c r="H13" s="100">
        <f t="shared" si="3"/>
        <v>403898.43</v>
      </c>
    </row>
    <row r="14" spans="1:8" ht="25.5" customHeight="1" x14ac:dyDescent="0.25">
      <c r="A14" s="13"/>
      <c r="B14" s="14">
        <v>54</v>
      </c>
      <c r="C14" s="24" t="s">
        <v>21</v>
      </c>
      <c r="D14" s="99"/>
      <c r="E14" s="100">
        <v>0</v>
      </c>
      <c r="F14" s="100">
        <v>350767.44</v>
      </c>
      <c r="G14" s="100">
        <v>350767.44</v>
      </c>
      <c r="H14" s="100">
        <v>350767.44</v>
      </c>
    </row>
    <row r="15" spans="1:8" x14ac:dyDescent="0.25">
      <c r="A15" s="15"/>
      <c r="B15" s="15"/>
      <c r="C15" s="24" t="s">
        <v>202</v>
      </c>
      <c r="D15" s="99"/>
      <c r="E15" s="100"/>
      <c r="F15" s="100">
        <v>57340.38</v>
      </c>
      <c r="G15" s="100">
        <v>55236.07</v>
      </c>
      <c r="H15" s="100">
        <v>53130.99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F15" sqref="F15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91" t="s">
        <v>552</v>
      </c>
      <c r="B1" s="191"/>
      <c r="C1" s="191"/>
      <c r="D1" s="191"/>
      <c r="E1" s="191"/>
      <c r="F1" s="191"/>
    </row>
    <row r="2" spans="1:6" ht="18" customHeight="1" x14ac:dyDescent="0.25">
      <c r="A2" s="22"/>
      <c r="B2" s="22"/>
      <c r="C2" s="22"/>
      <c r="D2" s="22"/>
      <c r="E2" s="22"/>
      <c r="F2" s="22"/>
    </row>
    <row r="3" spans="1:6" ht="15.75" customHeight="1" x14ac:dyDescent="0.25">
      <c r="A3" s="191"/>
      <c r="B3" s="191"/>
      <c r="C3" s="191"/>
      <c r="D3" s="191"/>
      <c r="E3" s="191"/>
      <c r="F3" s="191"/>
    </row>
    <row r="4" spans="1:6" ht="18" x14ac:dyDescent="0.25">
      <c r="A4" s="22"/>
      <c r="B4" s="22"/>
      <c r="C4" s="22"/>
      <c r="D4" s="22"/>
      <c r="E4" s="5"/>
      <c r="F4" s="5"/>
    </row>
    <row r="5" spans="1:6" ht="18" customHeight="1" x14ac:dyDescent="0.25">
      <c r="A5" s="191" t="s">
        <v>564</v>
      </c>
      <c r="B5" s="191"/>
      <c r="C5" s="191"/>
      <c r="D5" s="191"/>
      <c r="E5" s="191"/>
      <c r="F5" s="191"/>
    </row>
    <row r="6" spans="1:6" ht="18" x14ac:dyDescent="0.25">
      <c r="A6" s="22"/>
      <c r="B6" s="22"/>
      <c r="C6" s="22"/>
      <c r="D6" s="22"/>
      <c r="E6" s="5"/>
      <c r="F6" s="5"/>
    </row>
    <row r="7" spans="1:6" x14ac:dyDescent="0.25">
      <c r="A7" s="17" t="s">
        <v>35</v>
      </c>
      <c r="B7" s="17" t="s">
        <v>560</v>
      </c>
      <c r="C7" s="18" t="s">
        <v>554</v>
      </c>
      <c r="D7" s="18" t="s">
        <v>555</v>
      </c>
      <c r="E7" s="18" t="s">
        <v>556</v>
      </c>
      <c r="F7" s="18" t="s">
        <v>557</v>
      </c>
    </row>
    <row r="8" spans="1:6" x14ac:dyDescent="0.25">
      <c r="A8" s="10" t="s">
        <v>42</v>
      </c>
      <c r="B8" s="104">
        <f>B9</f>
        <v>3661541.32</v>
      </c>
      <c r="C8" s="116">
        <v>0</v>
      </c>
      <c r="D8" s="116">
        <v>0</v>
      </c>
      <c r="E8" s="116">
        <v>0</v>
      </c>
      <c r="F8" s="116">
        <v>0</v>
      </c>
    </row>
    <row r="9" spans="1:6" ht="25.5" x14ac:dyDescent="0.25">
      <c r="A9" s="10" t="s">
        <v>43</v>
      </c>
      <c r="B9" s="99">
        <f>B10</f>
        <v>3661541.32</v>
      </c>
      <c r="C9" s="100">
        <v>0</v>
      </c>
      <c r="D9" s="100">
        <v>0</v>
      </c>
      <c r="E9" s="100">
        <v>0</v>
      </c>
      <c r="F9" s="100">
        <v>0</v>
      </c>
    </row>
    <row r="10" spans="1:6" ht="25.5" x14ac:dyDescent="0.25">
      <c r="A10" s="16" t="s">
        <v>44</v>
      </c>
      <c r="B10" s="99">
        <v>3661541.32</v>
      </c>
      <c r="C10" s="100">
        <v>0</v>
      </c>
      <c r="D10" s="100">
        <v>0</v>
      </c>
      <c r="E10" s="100">
        <v>0</v>
      </c>
      <c r="F10" s="100">
        <v>0</v>
      </c>
    </row>
    <row r="11" spans="1:6" x14ac:dyDescent="0.25">
      <c r="A11" s="16"/>
      <c r="B11" s="99"/>
      <c r="C11" s="100"/>
      <c r="D11" s="100"/>
      <c r="E11" s="100"/>
      <c r="F11" s="100"/>
    </row>
    <row r="12" spans="1:6" x14ac:dyDescent="0.25">
      <c r="A12" s="10" t="s">
        <v>45</v>
      </c>
      <c r="B12" s="99">
        <v>0</v>
      </c>
      <c r="C12" s="100">
        <v>0</v>
      </c>
      <c r="D12" s="116">
        <f>SUM(D14+D16)</f>
        <v>408107.82</v>
      </c>
      <c r="E12" s="116">
        <f t="shared" ref="E12:F12" si="0">SUM(E14+E16)</f>
        <v>406003.51</v>
      </c>
      <c r="F12" s="116">
        <f t="shared" si="0"/>
        <v>403898.43</v>
      </c>
    </row>
    <row r="13" spans="1:6" x14ac:dyDescent="0.25">
      <c r="A13" s="23" t="s">
        <v>38</v>
      </c>
      <c r="B13" s="99">
        <v>0</v>
      </c>
      <c r="C13" s="100">
        <v>0</v>
      </c>
      <c r="D13" s="100">
        <f>D14</f>
        <v>408107.82</v>
      </c>
      <c r="E13" s="100">
        <f t="shared" ref="E13:F13" si="1">E14</f>
        <v>406003.51</v>
      </c>
      <c r="F13" s="100">
        <f t="shared" si="1"/>
        <v>403898.43</v>
      </c>
    </row>
    <row r="14" spans="1:6" x14ac:dyDescent="0.25">
      <c r="A14" s="12" t="s">
        <v>39</v>
      </c>
      <c r="B14" s="99"/>
      <c r="C14" s="100"/>
      <c r="D14" s="100">
        <v>408107.82</v>
      </c>
      <c r="E14" s="100">
        <v>406003.51</v>
      </c>
      <c r="F14" s="100">
        <v>403898.43</v>
      </c>
    </row>
    <row r="15" spans="1:6" x14ac:dyDescent="0.25">
      <c r="A15" s="23" t="s">
        <v>40</v>
      </c>
      <c r="B15" s="99"/>
      <c r="C15" s="100"/>
      <c r="D15" s="100"/>
      <c r="E15" s="100"/>
      <c r="F15" s="101"/>
    </row>
    <row r="16" spans="1:6" x14ac:dyDescent="0.25">
      <c r="A16" s="12" t="s">
        <v>41</v>
      </c>
      <c r="B16" s="99"/>
      <c r="C16" s="100"/>
      <c r="D16" s="100"/>
      <c r="E16" s="100"/>
      <c r="F16" s="101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2"/>
  <sheetViews>
    <sheetView tabSelected="1" topLeftCell="A341" zoomScale="120" zoomScaleNormal="120" workbookViewId="0">
      <selection activeCell="E357" sqref="E357"/>
    </sheetView>
  </sheetViews>
  <sheetFormatPr defaultRowHeight="15" x14ac:dyDescent="0.25"/>
  <cols>
    <col min="1" max="1" width="10.7109375" bestFit="1" customWidth="1"/>
    <col min="2" max="2" width="25.85546875" style="135" customWidth="1"/>
    <col min="3" max="3" width="43.85546875" customWidth="1"/>
    <col min="4" max="9" width="25.28515625" customWidth="1"/>
  </cols>
  <sheetData>
    <row r="1" spans="1:9" ht="42" customHeight="1" x14ac:dyDescent="0.25">
      <c r="A1" s="191" t="s">
        <v>521</v>
      </c>
      <c r="B1" s="191"/>
      <c r="C1" s="191"/>
      <c r="D1" s="191"/>
      <c r="E1" s="191"/>
      <c r="F1" s="191"/>
      <c r="G1" s="191"/>
      <c r="H1" s="191"/>
      <c r="I1" s="191"/>
    </row>
    <row r="2" spans="1:9" ht="18" x14ac:dyDescent="0.25">
      <c r="A2" s="22"/>
      <c r="B2" s="22"/>
      <c r="C2" s="22"/>
      <c r="D2" s="22"/>
      <c r="E2" s="5"/>
      <c r="F2" s="5"/>
      <c r="G2" s="5"/>
      <c r="H2" s="5"/>
      <c r="I2" s="5"/>
    </row>
    <row r="3" spans="1:9" ht="18" customHeight="1" x14ac:dyDescent="0.25">
      <c r="A3" s="191" t="s">
        <v>16</v>
      </c>
      <c r="B3" s="192"/>
      <c r="C3" s="192"/>
      <c r="D3" s="192"/>
      <c r="E3" s="192"/>
      <c r="F3" s="192"/>
      <c r="G3" s="192"/>
      <c r="H3" s="192"/>
      <c r="I3" s="192"/>
    </row>
    <row r="4" spans="1:9" ht="18" x14ac:dyDescent="0.25">
      <c r="A4" s="22"/>
      <c r="B4" s="22"/>
      <c r="C4" s="22"/>
    </row>
    <row r="5" spans="1:9" x14ac:dyDescent="0.25">
      <c r="A5" s="211" t="s">
        <v>18</v>
      </c>
      <c r="B5" s="212"/>
      <c r="C5" s="55"/>
      <c r="D5" s="56" t="s">
        <v>376</v>
      </c>
      <c r="E5" s="56" t="s">
        <v>375</v>
      </c>
      <c r="F5" s="56" t="s">
        <v>374</v>
      </c>
      <c r="G5" s="56" t="s">
        <v>98</v>
      </c>
      <c r="H5" s="56" t="s">
        <v>373</v>
      </c>
    </row>
    <row r="6" spans="1:9" ht="30" x14ac:dyDescent="0.25">
      <c r="A6" s="57"/>
      <c r="B6" s="186" t="s">
        <v>609</v>
      </c>
      <c r="C6" s="77" t="s">
        <v>55</v>
      </c>
      <c r="D6" s="57"/>
      <c r="E6" s="57"/>
      <c r="F6" s="57"/>
      <c r="G6" s="57"/>
      <c r="H6" s="57"/>
    </row>
    <row r="7" spans="1:9" ht="30" x14ac:dyDescent="0.25">
      <c r="A7" s="57"/>
      <c r="B7" s="186" t="s">
        <v>610</v>
      </c>
      <c r="C7" s="77" t="s">
        <v>566</v>
      </c>
      <c r="D7" s="55" t="s">
        <v>57</v>
      </c>
      <c r="E7" s="55" t="s">
        <v>57</v>
      </c>
      <c r="F7" s="55" t="s">
        <v>57</v>
      </c>
      <c r="G7" s="55" t="s">
        <v>57</v>
      </c>
      <c r="H7" s="55" t="s">
        <v>57</v>
      </c>
    </row>
    <row r="8" spans="1:9" x14ac:dyDescent="0.25">
      <c r="A8" s="57"/>
      <c r="B8" s="79" t="s">
        <v>58</v>
      </c>
      <c r="C8" s="76" t="s">
        <v>59</v>
      </c>
      <c r="D8" s="58"/>
      <c r="E8" s="58"/>
      <c r="F8" s="58"/>
      <c r="G8" s="58"/>
      <c r="H8" s="58"/>
    </row>
    <row r="9" spans="1:9" x14ac:dyDescent="0.25">
      <c r="A9" s="59" t="s">
        <v>60</v>
      </c>
      <c r="B9" s="80" t="s">
        <v>61</v>
      </c>
      <c r="C9" s="60"/>
      <c r="D9" s="102">
        <f>SUM(D10+D61)</f>
        <v>268051.99999999994</v>
      </c>
      <c r="E9" s="102">
        <f>SUM(E10+E61)</f>
        <v>290100.39999999997</v>
      </c>
      <c r="F9" s="102">
        <f>SUM(F10+F61)</f>
        <v>191357.55</v>
      </c>
      <c r="G9" s="102">
        <f>SUM(G10+G61)</f>
        <v>191357.55</v>
      </c>
      <c r="H9" s="102">
        <f>SUM(H10+H61)</f>
        <v>191357.55</v>
      </c>
    </row>
    <row r="10" spans="1:9" x14ac:dyDescent="0.25">
      <c r="A10" s="62">
        <v>3</v>
      </c>
      <c r="B10" s="62" t="s">
        <v>10</v>
      </c>
      <c r="C10" s="62"/>
      <c r="D10" s="72">
        <f>SUM(D11+D58)</f>
        <v>264995.43999999994</v>
      </c>
      <c r="E10" s="72">
        <f>SUM(E11+E58)</f>
        <v>284100.39999999997</v>
      </c>
      <c r="F10" s="72">
        <f>SUM(F11+F58)</f>
        <v>186357.55</v>
      </c>
      <c r="G10" s="72">
        <f>SUM(G11+G58)</f>
        <v>186357.55</v>
      </c>
      <c r="H10" s="72">
        <f>SUM(H11+H58)</f>
        <v>186357.55</v>
      </c>
    </row>
    <row r="11" spans="1:9" x14ac:dyDescent="0.25">
      <c r="A11" s="64">
        <v>32</v>
      </c>
      <c r="B11" s="64" t="s">
        <v>19</v>
      </c>
      <c r="C11" s="66"/>
      <c r="D11" s="67">
        <f>SUM(D12:D57)</f>
        <v>263053.21999999997</v>
      </c>
      <c r="E11" s="67">
        <f>SUM(E12:E57)</f>
        <v>281500.39999999997</v>
      </c>
      <c r="F11" s="67">
        <f>SUM(F12:F57)</f>
        <v>183857.55</v>
      </c>
      <c r="G11" s="67">
        <f>SUM(G12:G57)</f>
        <v>183857.55</v>
      </c>
      <c r="H11" s="67">
        <f>SUM(H12:H57)</f>
        <v>183857.55</v>
      </c>
    </row>
    <row r="12" spans="1:9" x14ac:dyDescent="0.25">
      <c r="A12" s="143" t="s">
        <v>575</v>
      </c>
      <c r="B12" s="143">
        <v>32111</v>
      </c>
      <c r="C12" s="89" t="s">
        <v>520</v>
      </c>
      <c r="D12" s="148"/>
      <c r="E12" s="148">
        <v>3500</v>
      </c>
      <c r="F12" s="148">
        <v>3000</v>
      </c>
      <c r="G12" s="148">
        <v>3000</v>
      </c>
      <c r="H12" s="148">
        <v>3000</v>
      </c>
    </row>
    <row r="13" spans="1:9" x14ac:dyDescent="0.25">
      <c r="A13" s="143" t="s">
        <v>576</v>
      </c>
      <c r="B13" s="143">
        <v>32112</v>
      </c>
      <c r="C13" s="89" t="s">
        <v>519</v>
      </c>
      <c r="D13" s="148"/>
      <c r="E13" s="148">
        <v>1000</v>
      </c>
      <c r="F13" s="148">
        <v>200</v>
      </c>
      <c r="G13" s="148">
        <v>200</v>
      </c>
      <c r="H13" s="148">
        <v>200</v>
      </c>
    </row>
    <row r="14" spans="1:9" x14ac:dyDescent="0.25">
      <c r="A14" s="143" t="s">
        <v>577</v>
      </c>
      <c r="B14" s="143">
        <v>32113</v>
      </c>
      <c r="C14" s="89" t="s">
        <v>518</v>
      </c>
      <c r="D14" s="148"/>
      <c r="E14" s="148">
        <v>2000</v>
      </c>
      <c r="F14" s="148">
        <v>1200</v>
      </c>
      <c r="G14" s="148">
        <v>1200</v>
      </c>
      <c r="H14" s="148">
        <v>1200</v>
      </c>
    </row>
    <row r="15" spans="1:9" x14ac:dyDescent="0.25">
      <c r="A15" s="143" t="s">
        <v>578</v>
      </c>
      <c r="B15" s="143">
        <v>32115</v>
      </c>
      <c r="C15" s="89" t="s">
        <v>517</v>
      </c>
      <c r="D15" s="148"/>
      <c r="E15" s="148">
        <v>6000</v>
      </c>
      <c r="F15" s="148">
        <v>5000</v>
      </c>
      <c r="G15" s="148">
        <v>5000</v>
      </c>
      <c r="H15" s="148">
        <v>5000</v>
      </c>
    </row>
    <row r="16" spans="1:9" x14ac:dyDescent="0.25">
      <c r="A16" s="57" t="s">
        <v>230</v>
      </c>
      <c r="B16" s="81">
        <v>32119</v>
      </c>
      <c r="C16" s="57" t="s">
        <v>62</v>
      </c>
      <c r="D16" s="68">
        <v>8149.22</v>
      </c>
      <c r="E16" s="68">
        <v>100</v>
      </c>
      <c r="F16" s="68">
        <v>100</v>
      </c>
      <c r="G16" s="68">
        <v>100</v>
      </c>
      <c r="H16" s="68">
        <v>100</v>
      </c>
    </row>
    <row r="17" spans="1:14" x14ac:dyDescent="0.25">
      <c r="A17" s="57" t="s">
        <v>231</v>
      </c>
      <c r="B17" s="81">
        <v>32121</v>
      </c>
      <c r="C17" s="57" t="s">
        <v>63</v>
      </c>
      <c r="D17" s="68">
        <v>67629.679999999993</v>
      </c>
      <c r="E17" s="68">
        <v>69000</v>
      </c>
      <c r="F17" s="68">
        <v>68000</v>
      </c>
      <c r="G17" s="68">
        <v>68000</v>
      </c>
      <c r="H17" s="68">
        <v>68000</v>
      </c>
    </row>
    <row r="18" spans="1:14" x14ac:dyDescent="0.25">
      <c r="A18" s="57" t="s">
        <v>232</v>
      </c>
      <c r="B18" s="81">
        <v>32131</v>
      </c>
      <c r="C18" s="57" t="s">
        <v>64</v>
      </c>
      <c r="D18" s="68">
        <v>1479.04</v>
      </c>
      <c r="E18" s="68">
        <v>3000</v>
      </c>
      <c r="F18" s="68">
        <v>1200</v>
      </c>
      <c r="G18" s="68">
        <v>1200</v>
      </c>
      <c r="H18" s="68">
        <v>1200</v>
      </c>
      <c r="K18" s="69"/>
      <c r="L18" s="69"/>
      <c r="M18" s="69"/>
      <c r="N18" s="69"/>
    </row>
    <row r="19" spans="1:14" x14ac:dyDescent="0.25">
      <c r="A19" s="57" t="s">
        <v>233</v>
      </c>
      <c r="B19" s="81">
        <v>32211</v>
      </c>
      <c r="C19" s="57" t="s">
        <v>65</v>
      </c>
      <c r="D19" s="68">
        <v>3122.99</v>
      </c>
      <c r="E19" s="68">
        <v>9500</v>
      </c>
      <c r="F19" s="68">
        <v>6000</v>
      </c>
      <c r="G19" s="68">
        <v>6000</v>
      </c>
      <c r="H19" s="68">
        <v>6000</v>
      </c>
      <c r="K19" s="215"/>
      <c r="L19" s="215"/>
      <c r="M19" s="215"/>
      <c r="N19" s="215"/>
    </row>
    <row r="20" spans="1:14" x14ac:dyDescent="0.25">
      <c r="A20" s="57" t="s">
        <v>579</v>
      </c>
      <c r="B20" s="81">
        <v>32212</v>
      </c>
      <c r="C20" s="57" t="s">
        <v>516</v>
      </c>
      <c r="D20" s="68"/>
      <c r="E20" s="68">
        <v>1000</v>
      </c>
      <c r="F20" s="68">
        <v>800</v>
      </c>
      <c r="G20" s="68">
        <v>800</v>
      </c>
      <c r="H20" s="68">
        <v>800</v>
      </c>
      <c r="K20" s="134"/>
      <c r="L20" s="134"/>
      <c r="M20" s="134"/>
      <c r="N20" s="134"/>
    </row>
    <row r="21" spans="1:14" x14ac:dyDescent="0.25">
      <c r="A21" s="57" t="s">
        <v>580</v>
      </c>
      <c r="B21" s="81">
        <v>32214</v>
      </c>
      <c r="C21" s="57" t="s">
        <v>515</v>
      </c>
      <c r="D21" s="68"/>
      <c r="E21" s="68">
        <v>3000</v>
      </c>
      <c r="F21" s="68">
        <v>3000</v>
      </c>
      <c r="G21" s="68">
        <v>3000</v>
      </c>
      <c r="H21" s="68">
        <v>3000</v>
      </c>
      <c r="K21" s="134"/>
      <c r="L21" s="134"/>
      <c r="M21" s="134"/>
      <c r="N21" s="134"/>
    </row>
    <row r="22" spans="1:14" x14ac:dyDescent="0.25">
      <c r="A22" s="57" t="s">
        <v>581</v>
      </c>
      <c r="B22" s="81">
        <v>32216</v>
      </c>
      <c r="C22" s="57" t="s">
        <v>514</v>
      </c>
      <c r="D22" s="68"/>
      <c r="E22" s="68">
        <v>4000</v>
      </c>
      <c r="F22" s="68">
        <v>4000</v>
      </c>
      <c r="G22" s="68">
        <v>4000</v>
      </c>
      <c r="H22" s="68">
        <v>4000</v>
      </c>
      <c r="K22" s="134"/>
      <c r="L22" s="134"/>
      <c r="M22" s="134"/>
      <c r="N22" s="134"/>
    </row>
    <row r="23" spans="1:14" x14ac:dyDescent="0.25">
      <c r="A23" s="57" t="s">
        <v>234</v>
      </c>
      <c r="B23" s="81">
        <v>32219</v>
      </c>
      <c r="C23" s="57" t="s">
        <v>99</v>
      </c>
      <c r="D23" s="68">
        <v>9104.59</v>
      </c>
      <c r="E23" s="68">
        <v>7978.94</v>
      </c>
      <c r="F23" s="68">
        <v>8892.5499999999993</v>
      </c>
      <c r="G23" s="68">
        <v>8892.5499999999993</v>
      </c>
      <c r="H23" s="68">
        <v>8892.5499999999993</v>
      </c>
      <c r="K23" s="214"/>
      <c r="L23" s="214"/>
      <c r="M23" s="214"/>
      <c r="N23" s="214"/>
    </row>
    <row r="24" spans="1:14" x14ac:dyDescent="0.25">
      <c r="A24" s="57" t="s">
        <v>235</v>
      </c>
      <c r="B24" s="81">
        <v>32231</v>
      </c>
      <c r="C24" s="57" t="s">
        <v>100</v>
      </c>
      <c r="D24" s="68">
        <v>4334.9399999999996</v>
      </c>
      <c r="E24" s="68">
        <v>39000</v>
      </c>
      <c r="F24" s="68">
        <v>15000</v>
      </c>
      <c r="G24" s="68">
        <v>15000</v>
      </c>
      <c r="H24" s="68">
        <v>15000</v>
      </c>
      <c r="K24" s="135"/>
      <c r="L24" s="214"/>
      <c r="M24" s="214"/>
      <c r="N24" s="214"/>
    </row>
    <row r="25" spans="1:14" x14ac:dyDescent="0.25">
      <c r="A25" s="57" t="s">
        <v>236</v>
      </c>
      <c r="B25" s="81">
        <v>32233</v>
      </c>
      <c r="C25" s="57" t="s">
        <v>67</v>
      </c>
      <c r="D25" s="68">
        <v>0</v>
      </c>
      <c r="E25" s="68">
        <v>25000</v>
      </c>
      <c r="F25" s="68">
        <v>8000</v>
      </c>
      <c r="G25" s="68">
        <v>8000</v>
      </c>
      <c r="H25" s="68">
        <v>8000</v>
      </c>
    </row>
    <row r="26" spans="1:14" x14ac:dyDescent="0.25">
      <c r="A26" s="57" t="s">
        <v>237</v>
      </c>
      <c r="B26" s="81">
        <v>32234</v>
      </c>
      <c r="C26" s="57" t="s">
        <v>101</v>
      </c>
      <c r="D26" s="68">
        <v>0</v>
      </c>
      <c r="E26" s="68">
        <v>500</v>
      </c>
      <c r="F26" s="68">
        <v>500</v>
      </c>
      <c r="G26" s="68">
        <v>500</v>
      </c>
      <c r="H26" s="68">
        <v>500</v>
      </c>
    </row>
    <row r="27" spans="1:14" x14ac:dyDescent="0.25">
      <c r="A27" s="57" t="s">
        <v>582</v>
      </c>
      <c r="B27" s="81">
        <v>32241</v>
      </c>
      <c r="C27" s="57" t="s">
        <v>513</v>
      </c>
      <c r="D27" s="68"/>
      <c r="E27" s="68">
        <v>200</v>
      </c>
      <c r="F27" s="68">
        <v>100</v>
      </c>
      <c r="G27" s="68">
        <v>100</v>
      </c>
      <c r="H27" s="68">
        <v>100</v>
      </c>
    </row>
    <row r="28" spans="1:14" x14ac:dyDescent="0.25">
      <c r="A28" s="57" t="s">
        <v>583</v>
      </c>
      <c r="B28" s="81">
        <v>32242</v>
      </c>
      <c r="C28" s="57" t="s">
        <v>512</v>
      </c>
      <c r="D28" s="68"/>
      <c r="E28" s="68">
        <v>800</v>
      </c>
      <c r="F28" s="68">
        <v>500</v>
      </c>
      <c r="G28" s="68">
        <v>500</v>
      </c>
      <c r="H28" s="68">
        <v>500</v>
      </c>
    </row>
    <row r="29" spans="1:14" x14ac:dyDescent="0.25">
      <c r="A29" s="57" t="s">
        <v>238</v>
      </c>
      <c r="B29" s="81">
        <v>32244</v>
      </c>
      <c r="C29" s="57" t="s">
        <v>511</v>
      </c>
      <c r="D29" s="68">
        <v>588.05999999999995</v>
      </c>
      <c r="E29" s="68">
        <v>0</v>
      </c>
      <c r="F29" s="68">
        <v>0</v>
      </c>
      <c r="G29" s="68">
        <v>0</v>
      </c>
      <c r="H29" s="68">
        <v>0</v>
      </c>
    </row>
    <row r="30" spans="1:14" x14ac:dyDescent="0.25">
      <c r="A30" s="57" t="s">
        <v>239</v>
      </c>
      <c r="B30" s="81">
        <v>32251</v>
      </c>
      <c r="C30" s="57" t="s">
        <v>102</v>
      </c>
      <c r="D30" s="68">
        <v>762.29</v>
      </c>
      <c r="E30" s="68">
        <v>2000</v>
      </c>
      <c r="F30" s="68">
        <v>1500</v>
      </c>
      <c r="G30" s="68">
        <v>1500</v>
      </c>
      <c r="H30" s="68">
        <v>1500</v>
      </c>
    </row>
    <row r="31" spans="1:14" x14ac:dyDescent="0.25">
      <c r="A31" s="57" t="s">
        <v>240</v>
      </c>
      <c r="B31" s="81">
        <v>32271</v>
      </c>
      <c r="C31" s="57" t="s">
        <v>103</v>
      </c>
      <c r="D31" s="68">
        <v>397.75</v>
      </c>
      <c r="E31" s="68">
        <v>2500</v>
      </c>
      <c r="F31" s="68">
        <v>500</v>
      </c>
      <c r="G31" s="68">
        <v>500</v>
      </c>
      <c r="H31" s="68">
        <v>500</v>
      </c>
    </row>
    <row r="32" spans="1:14" x14ac:dyDescent="0.25">
      <c r="A32" s="57" t="s">
        <v>241</v>
      </c>
      <c r="B32" s="81">
        <v>32311</v>
      </c>
      <c r="C32" s="57" t="s">
        <v>104</v>
      </c>
      <c r="D32" s="68">
        <v>2734.67</v>
      </c>
      <c r="E32" s="68">
        <v>10500</v>
      </c>
      <c r="F32" s="68">
        <v>8000</v>
      </c>
      <c r="G32" s="68">
        <v>8000</v>
      </c>
      <c r="H32" s="68">
        <v>8000</v>
      </c>
    </row>
    <row r="33" spans="1:8" x14ac:dyDescent="0.25">
      <c r="A33" s="57" t="s">
        <v>242</v>
      </c>
      <c r="B33" s="81">
        <v>32313</v>
      </c>
      <c r="C33" s="57" t="s">
        <v>105</v>
      </c>
      <c r="D33" s="68"/>
      <c r="E33" s="68">
        <v>800</v>
      </c>
      <c r="F33" s="68">
        <v>600</v>
      </c>
      <c r="G33" s="68">
        <v>600</v>
      </c>
      <c r="H33" s="68">
        <v>600</v>
      </c>
    </row>
    <row r="34" spans="1:8" x14ac:dyDescent="0.25">
      <c r="A34" s="57" t="s">
        <v>584</v>
      </c>
      <c r="B34" s="81">
        <v>32321</v>
      </c>
      <c r="C34" s="57" t="s">
        <v>510</v>
      </c>
      <c r="D34" s="68"/>
      <c r="E34" s="68">
        <v>3000</v>
      </c>
      <c r="F34" s="68">
        <v>1500</v>
      </c>
      <c r="G34" s="68">
        <v>1500</v>
      </c>
      <c r="H34" s="68">
        <v>1500</v>
      </c>
    </row>
    <row r="35" spans="1:8" x14ac:dyDescent="0.25">
      <c r="A35" s="57" t="s">
        <v>585</v>
      </c>
      <c r="B35" s="81">
        <v>32322</v>
      </c>
      <c r="C35" s="57" t="s">
        <v>509</v>
      </c>
      <c r="D35" s="68"/>
      <c r="E35" s="68">
        <v>38800</v>
      </c>
      <c r="F35" s="68">
        <v>20000</v>
      </c>
      <c r="G35" s="68">
        <v>20000</v>
      </c>
      <c r="H35" s="68">
        <v>20000</v>
      </c>
    </row>
    <row r="36" spans="1:8" x14ac:dyDescent="0.25">
      <c r="A36" s="57" t="s">
        <v>586</v>
      </c>
      <c r="B36" s="81">
        <v>32323</v>
      </c>
      <c r="C36" s="57" t="s">
        <v>508</v>
      </c>
      <c r="D36" s="68"/>
      <c r="E36" s="68"/>
      <c r="F36" s="68">
        <v>1000</v>
      </c>
      <c r="G36" s="68">
        <v>1000</v>
      </c>
      <c r="H36" s="68">
        <v>1000</v>
      </c>
    </row>
    <row r="37" spans="1:8" x14ac:dyDescent="0.25">
      <c r="A37" s="57" t="s">
        <v>243</v>
      </c>
      <c r="B37" s="81">
        <v>32329</v>
      </c>
      <c r="C37" s="57" t="s">
        <v>106</v>
      </c>
      <c r="D37" s="68">
        <v>30714.04</v>
      </c>
      <c r="E37" s="68">
        <v>0</v>
      </c>
      <c r="F37" s="68">
        <v>0</v>
      </c>
      <c r="G37" s="68">
        <v>0</v>
      </c>
      <c r="H37" s="68">
        <v>0</v>
      </c>
    </row>
    <row r="38" spans="1:8" x14ac:dyDescent="0.25">
      <c r="A38" s="57" t="s">
        <v>244</v>
      </c>
      <c r="B38" s="81">
        <v>32339</v>
      </c>
      <c r="C38" s="57" t="s">
        <v>107</v>
      </c>
      <c r="D38" s="68">
        <v>127.44</v>
      </c>
      <c r="E38" s="68">
        <v>0</v>
      </c>
      <c r="F38" s="68">
        <v>0</v>
      </c>
      <c r="G38" s="68">
        <v>0</v>
      </c>
      <c r="H38" s="68">
        <v>0</v>
      </c>
    </row>
    <row r="39" spans="1:8" x14ac:dyDescent="0.25">
      <c r="A39" s="57" t="s">
        <v>587</v>
      </c>
      <c r="B39" s="81">
        <v>32341</v>
      </c>
      <c r="C39" s="57" t="s">
        <v>507</v>
      </c>
      <c r="D39" s="68"/>
      <c r="E39" s="68">
        <v>8500</v>
      </c>
      <c r="F39" s="68">
        <v>3000</v>
      </c>
      <c r="G39" s="68">
        <v>3000</v>
      </c>
      <c r="H39" s="68">
        <v>3000</v>
      </c>
    </row>
    <row r="40" spans="1:8" x14ac:dyDescent="0.25">
      <c r="A40" s="57" t="s">
        <v>588</v>
      </c>
      <c r="B40" s="81">
        <v>32342</v>
      </c>
      <c r="C40" s="57" t="s">
        <v>506</v>
      </c>
      <c r="D40" s="68"/>
      <c r="E40" s="68">
        <v>4000</v>
      </c>
      <c r="F40" s="68">
        <v>3000</v>
      </c>
      <c r="G40" s="68">
        <v>3000</v>
      </c>
      <c r="H40" s="68">
        <v>3000</v>
      </c>
    </row>
    <row r="41" spans="1:8" x14ac:dyDescent="0.25">
      <c r="A41" s="57" t="s">
        <v>589</v>
      </c>
      <c r="B41" s="81">
        <v>32343</v>
      </c>
      <c r="C41" s="57" t="s">
        <v>505</v>
      </c>
      <c r="D41" s="68"/>
      <c r="E41" s="68">
        <v>500</v>
      </c>
      <c r="F41" s="68">
        <v>400</v>
      </c>
      <c r="G41" s="68">
        <v>400</v>
      </c>
      <c r="H41" s="68">
        <v>400</v>
      </c>
    </row>
    <row r="42" spans="1:8" x14ac:dyDescent="0.25">
      <c r="A42" s="57" t="s">
        <v>590</v>
      </c>
      <c r="B42" s="81">
        <v>32344</v>
      </c>
      <c r="C42" s="57" t="s">
        <v>504</v>
      </c>
      <c r="D42" s="68"/>
      <c r="E42" s="68">
        <v>1000</v>
      </c>
      <c r="F42" s="68">
        <v>500</v>
      </c>
      <c r="G42" s="68">
        <v>500</v>
      </c>
      <c r="H42" s="68">
        <v>500</v>
      </c>
    </row>
    <row r="43" spans="1:8" x14ac:dyDescent="0.25">
      <c r="A43" s="57" t="s">
        <v>592</v>
      </c>
      <c r="B43" s="81">
        <v>32345</v>
      </c>
      <c r="C43" s="57" t="s">
        <v>472</v>
      </c>
      <c r="D43" s="68"/>
      <c r="E43" s="68">
        <v>1000</v>
      </c>
      <c r="F43" s="68">
        <v>300</v>
      </c>
      <c r="G43" s="68">
        <v>300</v>
      </c>
      <c r="H43" s="68">
        <v>300</v>
      </c>
    </row>
    <row r="44" spans="1:8" x14ac:dyDescent="0.25">
      <c r="A44" s="57" t="s">
        <v>245</v>
      </c>
      <c r="B44" s="81">
        <v>32349</v>
      </c>
      <c r="C44" s="57" t="s">
        <v>108</v>
      </c>
      <c r="D44" s="68">
        <v>3100.03</v>
      </c>
      <c r="E44" s="68">
        <v>500</v>
      </c>
      <c r="F44" s="68">
        <v>500</v>
      </c>
      <c r="G44" s="68">
        <v>500</v>
      </c>
      <c r="H44" s="68">
        <v>500</v>
      </c>
    </row>
    <row r="45" spans="1:8" x14ac:dyDescent="0.25">
      <c r="A45" s="57" t="s">
        <v>246</v>
      </c>
      <c r="B45" s="81">
        <v>32359</v>
      </c>
      <c r="C45" s="57" t="s">
        <v>109</v>
      </c>
      <c r="D45" s="68">
        <v>123678.69</v>
      </c>
      <c r="E45" s="68">
        <v>1659.02</v>
      </c>
      <c r="F45" s="68">
        <v>0</v>
      </c>
      <c r="G45" s="68">
        <v>0</v>
      </c>
      <c r="H45" s="68">
        <v>0</v>
      </c>
    </row>
    <row r="46" spans="1:8" x14ac:dyDescent="0.25">
      <c r="A46" s="57" t="s">
        <v>247</v>
      </c>
      <c r="B46" s="81">
        <v>32361</v>
      </c>
      <c r="C46" s="57" t="s">
        <v>71</v>
      </c>
      <c r="D46" s="68">
        <v>2896.4</v>
      </c>
      <c r="E46" s="68">
        <v>4400</v>
      </c>
      <c r="F46" s="68">
        <v>4200</v>
      </c>
      <c r="G46" s="68">
        <v>4200</v>
      </c>
      <c r="H46" s="68">
        <v>4200</v>
      </c>
    </row>
    <row r="47" spans="1:8" x14ac:dyDescent="0.25">
      <c r="A47" s="57" t="s">
        <v>591</v>
      </c>
      <c r="B47" s="81">
        <v>32373</v>
      </c>
      <c r="C47" s="57" t="s">
        <v>407</v>
      </c>
      <c r="D47" s="68"/>
      <c r="E47" s="68">
        <v>250</v>
      </c>
      <c r="F47" s="68">
        <v>250</v>
      </c>
      <c r="G47" s="68">
        <v>250</v>
      </c>
      <c r="H47" s="68">
        <v>250</v>
      </c>
    </row>
    <row r="48" spans="1:8" x14ac:dyDescent="0.25">
      <c r="A48" s="57" t="s">
        <v>248</v>
      </c>
      <c r="B48" s="81">
        <v>32379</v>
      </c>
      <c r="C48" s="57" t="s">
        <v>110</v>
      </c>
      <c r="D48" s="68">
        <v>247.2</v>
      </c>
      <c r="E48" s="68">
        <v>12500</v>
      </c>
      <c r="F48" s="68">
        <v>1000</v>
      </c>
      <c r="G48" s="68">
        <v>1000</v>
      </c>
      <c r="H48" s="68">
        <v>1000</v>
      </c>
    </row>
    <row r="49" spans="1:8" x14ac:dyDescent="0.25">
      <c r="A49" s="57" t="s">
        <v>249</v>
      </c>
      <c r="B49" s="81">
        <v>32389</v>
      </c>
      <c r="C49" s="57" t="s">
        <v>111</v>
      </c>
      <c r="D49" s="68">
        <v>3172.89</v>
      </c>
      <c r="E49" s="68">
        <v>9000</v>
      </c>
      <c r="F49" s="68">
        <v>7500</v>
      </c>
      <c r="G49" s="68">
        <v>7500</v>
      </c>
      <c r="H49" s="68">
        <v>7500</v>
      </c>
    </row>
    <row r="50" spans="1:8" x14ac:dyDescent="0.25">
      <c r="A50" s="57" t="s">
        <v>250</v>
      </c>
      <c r="B50" s="81">
        <v>32391</v>
      </c>
      <c r="C50" s="57" t="s">
        <v>112</v>
      </c>
      <c r="D50" s="68">
        <v>405.12</v>
      </c>
      <c r="E50" s="68">
        <v>800</v>
      </c>
      <c r="F50" s="68">
        <v>500</v>
      </c>
      <c r="G50" s="68">
        <v>500</v>
      </c>
      <c r="H50" s="68">
        <v>500</v>
      </c>
    </row>
    <row r="51" spans="1:8" x14ac:dyDescent="0.25">
      <c r="A51" s="57" t="s">
        <v>593</v>
      </c>
      <c r="B51" s="81">
        <v>32921</v>
      </c>
      <c r="C51" s="57" t="s">
        <v>503</v>
      </c>
      <c r="D51" s="68"/>
      <c r="E51" s="68">
        <v>803.01</v>
      </c>
      <c r="F51" s="68">
        <v>800</v>
      </c>
      <c r="G51" s="68">
        <v>800</v>
      </c>
      <c r="H51" s="68">
        <v>800</v>
      </c>
    </row>
    <row r="52" spans="1:8" x14ac:dyDescent="0.25">
      <c r="A52" s="57" t="s">
        <v>251</v>
      </c>
      <c r="B52" s="81">
        <v>32922</v>
      </c>
      <c r="C52" s="57" t="s">
        <v>113</v>
      </c>
      <c r="D52" s="68">
        <v>0</v>
      </c>
      <c r="E52" s="68">
        <v>1196.99</v>
      </c>
      <c r="F52" s="68">
        <v>2000</v>
      </c>
      <c r="G52" s="68">
        <v>2000</v>
      </c>
      <c r="H52" s="68">
        <v>2000</v>
      </c>
    </row>
    <row r="53" spans="1:8" x14ac:dyDescent="0.25">
      <c r="A53" s="57" t="s">
        <v>252</v>
      </c>
      <c r="B53" s="81">
        <v>32931</v>
      </c>
      <c r="C53" s="57" t="s">
        <v>114</v>
      </c>
      <c r="D53" s="68">
        <v>90</v>
      </c>
      <c r="E53" s="68">
        <v>500</v>
      </c>
      <c r="F53" s="68">
        <v>0</v>
      </c>
      <c r="G53" s="68">
        <v>0</v>
      </c>
      <c r="H53" s="68">
        <v>0</v>
      </c>
    </row>
    <row r="54" spans="1:8" x14ac:dyDescent="0.25">
      <c r="A54" s="57" t="s">
        <v>253</v>
      </c>
      <c r="B54" s="81">
        <v>32941</v>
      </c>
      <c r="C54" s="57" t="s">
        <v>115</v>
      </c>
      <c r="D54" s="68">
        <v>185</v>
      </c>
      <c r="E54" s="68">
        <v>185</v>
      </c>
      <c r="F54" s="68">
        <v>185</v>
      </c>
      <c r="G54" s="68">
        <v>185</v>
      </c>
      <c r="H54" s="68">
        <v>185</v>
      </c>
    </row>
    <row r="55" spans="1:8" x14ac:dyDescent="0.25">
      <c r="A55" s="57" t="s">
        <v>254</v>
      </c>
      <c r="B55" s="81">
        <v>32952</v>
      </c>
      <c r="C55" s="57" t="s">
        <v>116</v>
      </c>
      <c r="D55" s="68">
        <v>33.18</v>
      </c>
      <c r="E55" s="68">
        <v>200</v>
      </c>
      <c r="F55" s="68">
        <v>200</v>
      </c>
      <c r="G55" s="68">
        <v>200</v>
      </c>
      <c r="H55" s="68">
        <v>200</v>
      </c>
    </row>
    <row r="56" spans="1:8" x14ac:dyDescent="0.25">
      <c r="A56" s="57" t="s">
        <v>594</v>
      </c>
      <c r="B56" s="81">
        <v>32959</v>
      </c>
      <c r="C56" s="57" t="s">
        <v>502</v>
      </c>
      <c r="D56" s="68"/>
      <c r="E56" s="68">
        <v>127.44</v>
      </c>
      <c r="F56" s="68">
        <v>130</v>
      </c>
      <c r="G56" s="68">
        <v>130</v>
      </c>
      <c r="H56" s="68">
        <v>130</v>
      </c>
    </row>
    <row r="57" spans="1:8" x14ac:dyDescent="0.25">
      <c r="A57" s="57" t="s">
        <v>255</v>
      </c>
      <c r="B57" s="81">
        <v>32999</v>
      </c>
      <c r="C57" s="57" t="s">
        <v>117</v>
      </c>
      <c r="D57" s="68">
        <v>100</v>
      </c>
      <c r="E57" s="68">
        <v>1200</v>
      </c>
      <c r="F57" s="68">
        <v>800</v>
      </c>
      <c r="G57" s="68">
        <v>800</v>
      </c>
      <c r="H57" s="68">
        <v>800</v>
      </c>
    </row>
    <row r="58" spans="1:8" x14ac:dyDescent="0.25">
      <c r="A58" s="65">
        <v>34</v>
      </c>
      <c r="B58" s="64" t="s">
        <v>72</v>
      </c>
      <c r="C58" s="65"/>
      <c r="D58" s="70">
        <f>SUM(D59)</f>
        <v>1942.22</v>
      </c>
      <c r="E58" s="70">
        <f>SUM(E59)</f>
        <v>2600</v>
      </c>
      <c r="F58" s="70">
        <f>SUM(F59)</f>
        <v>2500</v>
      </c>
      <c r="G58" s="70">
        <f>SUM(G59)</f>
        <v>2500</v>
      </c>
      <c r="H58" s="70">
        <f>SUM(H59)</f>
        <v>2500</v>
      </c>
    </row>
    <row r="59" spans="1:8" x14ac:dyDescent="0.25">
      <c r="A59" s="57" t="s">
        <v>256</v>
      </c>
      <c r="B59" s="81">
        <v>34311</v>
      </c>
      <c r="C59" s="57" t="s">
        <v>73</v>
      </c>
      <c r="D59" s="68">
        <v>1942.22</v>
      </c>
      <c r="E59" s="68">
        <v>2600</v>
      </c>
      <c r="F59" s="68">
        <v>2500</v>
      </c>
      <c r="G59" s="68">
        <v>2500</v>
      </c>
      <c r="H59" s="68">
        <v>2500</v>
      </c>
    </row>
    <row r="60" spans="1:8" x14ac:dyDescent="0.25">
      <c r="A60" s="57" t="s">
        <v>501</v>
      </c>
      <c r="B60" s="81">
        <v>34339</v>
      </c>
      <c r="C60" s="57" t="s">
        <v>500</v>
      </c>
      <c r="D60" s="68"/>
      <c r="E60" s="68">
        <v>0</v>
      </c>
      <c r="F60" s="68"/>
      <c r="G60" s="68"/>
      <c r="H60" s="68"/>
    </row>
    <row r="61" spans="1:8" ht="35.25" customHeight="1" x14ac:dyDescent="0.25">
      <c r="A61" s="71">
        <v>4</v>
      </c>
      <c r="B61" s="169" t="s">
        <v>611</v>
      </c>
      <c r="C61" s="82" t="s">
        <v>74</v>
      </c>
      <c r="D61" s="72">
        <f>SUM(D62:D66)</f>
        <v>3056.56</v>
      </c>
      <c r="E61" s="72">
        <f>SUM(E62:E66)</f>
        <v>6000</v>
      </c>
      <c r="F61" s="72">
        <f>SUM(F62:F66)</f>
        <v>5000</v>
      </c>
      <c r="G61" s="72">
        <f>SUM(G62:G66)</f>
        <v>5000</v>
      </c>
      <c r="H61" s="72">
        <f>SUM(H62:H66)</f>
        <v>5000</v>
      </c>
    </row>
    <row r="62" spans="1:8" x14ac:dyDescent="0.25">
      <c r="A62" s="89" t="s">
        <v>595</v>
      </c>
      <c r="B62" s="143">
        <v>42211</v>
      </c>
      <c r="C62" s="142" t="s">
        <v>457</v>
      </c>
      <c r="D62" s="148"/>
      <c r="E62" s="148">
        <v>600</v>
      </c>
      <c r="F62" s="148">
        <v>3000</v>
      </c>
      <c r="G62" s="148">
        <v>3000</v>
      </c>
      <c r="H62" s="148">
        <v>3000</v>
      </c>
    </row>
    <row r="63" spans="1:8" x14ac:dyDescent="0.25">
      <c r="A63" s="89" t="s">
        <v>596</v>
      </c>
      <c r="B63" s="143">
        <v>42212</v>
      </c>
      <c r="C63" s="142" t="s">
        <v>499</v>
      </c>
      <c r="D63" s="148"/>
      <c r="E63" s="148">
        <v>3400</v>
      </c>
      <c r="F63" s="148">
        <v>1000</v>
      </c>
      <c r="G63" s="148">
        <v>1000</v>
      </c>
      <c r="H63" s="148">
        <v>1000</v>
      </c>
    </row>
    <row r="64" spans="1:8" x14ac:dyDescent="0.25">
      <c r="A64" s="173" t="s">
        <v>257</v>
      </c>
      <c r="B64" s="94">
        <v>42273</v>
      </c>
      <c r="C64" s="184" t="s">
        <v>456</v>
      </c>
      <c r="D64" s="185">
        <v>3056.56</v>
      </c>
      <c r="E64" s="185">
        <v>2000</v>
      </c>
      <c r="F64" s="183">
        <v>1000</v>
      </c>
      <c r="G64" s="183">
        <v>1000</v>
      </c>
      <c r="H64" s="183">
        <v>1000</v>
      </c>
    </row>
    <row r="65" spans="1:8" x14ac:dyDescent="0.25">
      <c r="A65" s="57" t="s">
        <v>258</v>
      </c>
      <c r="B65" s="81">
        <v>42621</v>
      </c>
      <c r="C65" s="57" t="s">
        <v>118</v>
      </c>
      <c r="D65" s="68"/>
      <c r="E65" s="68">
        <v>0</v>
      </c>
      <c r="F65" s="68">
        <v>0</v>
      </c>
      <c r="G65" s="68">
        <v>0</v>
      </c>
      <c r="H65" s="68">
        <v>0</v>
      </c>
    </row>
    <row r="66" spans="1:8" x14ac:dyDescent="0.25">
      <c r="A66" s="130" t="s">
        <v>259</v>
      </c>
      <c r="B66" s="134">
        <v>42122</v>
      </c>
      <c r="C66" s="69" t="s">
        <v>186</v>
      </c>
      <c r="D66" s="73"/>
      <c r="E66" s="73"/>
      <c r="F66" s="73"/>
      <c r="G66" s="73"/>
      <c r="H66" s="73"/>
    </row>
    <row r="67" spans="1:8" x14ac:dyDescent="0.25">
      <c r="A67" s="211" t="s">
        <v>18</v>
      </c>
      <c r="B67" s="212"/>
      <c r="C67" s="55"/>
      <c r="D67" s="74"/>
      <c r="E67" s="74"/>
      <c r="F67" s="74"/>
      <c r="G67" s="74"/>
      <c r="H67" s="74"/>
    </row>
    <row r="68" spans="1:8" x14ac:dyDescent="0.25">
      <c r="A68" s="57"/>
      <c r="B68" s="78" t="s">
        <v>76</v>
      </c>
      <c r="C68" s="75" t="s">
        <v>77</v>
      </c>
      <c r="D68" s="68"/>
      <c r="E68" s="68"/>
      <c r="F68" s="68"/>
      <c r="G68" s="68"/>
      <c r="H68" s="68"/>
    </row>
    <row r="69" spans="1:8" x14ac:dyDescent="0.25">
      <c r="A69" s="57"/>
      <c r="B69" s="78" t="s">
        <v>264</v>
      </c>
      <c r="C69" s="75" t="s">
        <v>78</v>
      </c>
      <c r="D69" s="55" t="s">
        <v>57</v>
      </c>
      <c r="E69" s="55" t="s">
        <v>57</v>
      </c>
      <c r="F69" s="55" t="s">
        <v>57</v>
      </c>
      <c r="G69" s="55"/>
      <c r="H69" s="55"/>
    </row>
    <row r="70" spans="1:8" x14ac:dyDescent="0.25">
      <c r="A70" s="57"/>
      <c r="B70" s="79" t="s">
        <v>79</v>
      </c>
      <c r="C70" s="76" t="s">
        <v>80</v>
      </c>
      <c r="D70" s="56" t="s">
        <v>376</v>
      </c>
      <c r="E70" s="56" t="s">
        <v>375</v>
      </c>
      <c r="F70" s="56" t="s">
        <v>374</v>
      </c>
      <c r="G70" s="56" t="s">
        <v>98</v>
      </c>
      <c r="H70" s="56" t="s">
        <v>373</v>
      </c>
    </row>
    <row r="71" spans="1:8" x14ac:dyDescent="0.25">
      <c r="A71" s="59" t="s">
        <v>60</v>
      </c>
      <c r="B71" s="80" t="s">
        <v>61</v>
      </c>
      <c r="C71" s="60"/>
      <c r="D71" s="152">
        <f>D72+D120+D125</f>
        <v>10876.899999999998</v>
      </c>
      <c r="E71" s="152">
        <f>E72+E120</f>
        <v>120600.00000000001</v>
      </c>
      <c r="F71" s="152">
        <f t="shared" ref="F71:H71" si="0">F72+F120</f>
        <v>489000</v>
      </c>
      <c r="G71" s="152">
        <f t="shared" si="0"/>
        <v>489000</v>
      </c>
      <c r="H71" s="152">
        <f t="shared" si="0"/>
        <v>489000</v>
      </c>
    </row>
    <row r="72" spans="1:8" x14ac:dyDescent="0.25">
      <c r="A72" s="62">
        <v>3</v>
      </c>
      <c r="B72" s="62" t="s">
        <v>10</v>
      </c>
      <c r="C72" s="62"/>
      <c r="D72" s="151">
        <f>D73+D74+D116</f>
        <v>10785.729999999998</v>
      </c>
      <c r="E72" s="151">
        <f>E73+E74+E116+E118</f>
        <v>120376.00000000001</v>
      </c>
      <c r="F72" s="151">
        <f t="shared" ref="F72:H72" si="1">F73+F74+F116+F118</f>
        <v>488400</v>
      </c>
      <c r="G72" s="151">
        <f t="shared" si="1"/>
        <v>488400</v>
      </c>
      <c r="H72" s="151">
        <f t="shared" si="1"/>
        <v>488400</v>
      </c>
    </row>
    <row r="73" spans="1:8" x14ac:dyDescent="0.25">
      <c r="A73" s="106">
        <v>31</v>
      </c>
      <c r="B73" s="106" t="s">
        <v>11</v>
      </c>
      <c r="C73" s="105"/>
      <c r="D73" s="150">
        <f>SUM(D80:D82)</f>
        <v>0</v>
      </c>
      <c r="E73" s="150">
        <f>SUM(E75:E82)</f>
        <v>55151.44</v>
      </c>
      <c r="F73" s="150">
        <f>SUM(F75:F82)</f>
        <v>267815</v>
      </c>
      <c r="G73" s="150">
        <f t="shared" ref="G73:H73" si="2">SUM(G75:G82)</f>
        <v>267815</v>
      </c>
      <c r="H73" s="150">
        <f t="shared" si="2"/>
        <v>267815</v>
      </c>
    </row>
    <row r="74" spans="1:8" x14ac:dyDescent="0.25">
      <c r="A74" s="64">
        <v>32</v>
      </c>
      <c r="B74" s="64" t="s">
        <v>19</v>
      </c>
      <c r="C74" s="65"/>
      <c r="D74" s="67">
        <f>SUM(D75:D115)</f>
        <v>10785.729999999998</v>
      </c>
      <c r="E74" s="67">
        <f>SUM(E83:E115)</f>
        <v>63723.32</v>
      </c>
      <c r="F74" s="67">
        <f>SUM(F83:F115)</f>
        <v>220485</v>
      </c>
      <c r="G74" s="67">
        <f t="shared" ref="G74:H74" si="3">SUM(G83:G115)</f>
        <v>220485</v>
      </c>
      <c r="H74" s="67">
        <f t="shared" si="3"/>
        <v>220485</v>
      </c>
    </row>
    <row r="75" spans="1:8" x14ac:dyDescent="0.25">
      <c r="A75" s="143" t="s">
        <v>498</v>
      </c>
      <c r="B75" s="143">
        <v>31111</v>
      </c>
      <c r="C75" s="89" t="s">
        <v>497</v>
      </c>
      <c r="D75" s="148"/>
      <c r="E75" s="148">
        <v>46045.62</v>
      </c>
      <c r="F75" s="148">
        <v>180660</v>
      </c>
      <c r="G75" s="148">
        <v>180660</v>
      </c>
      <c r="H75" s="148">
        <v>180660</v>
      </c>
    </row>
    <row r="76" spans="1:8" x14ac:dyDescent="0.25">
      <c r="A76" s="143" t="s">
        <v>496</v>
      </c>
      <c r="B76" s="143">
        <v>31131</v>
      </c>
      <c r="C76" s="89" t="s">
        <v>495</v>
      </c>
      <c r="D76" s="148"/>
      <c r="E76" s="148">
        <v>1137.57</v>
      </c>
      <c r="F76" s="148">
        <v>10000</v>
      </c>
      <c r="G76" s="148">
        <v>10000</v>
      </c>
      <c r="H76" s="148">
        <v>10000</v>
      </c>
    </row>
    <row r="77" spans="1:8" ht="30" x14ac:dyDescent="0.25">
      <c r="A77" s="143" t="s">
        <v>494</v>
      </c>
      <c r="B77" s="143">
        <v>31141</v>
      </c>
      <c r="C77" s="149" t="s">
        <v>493</v>
      </c>
      <c r="D77" s="148"/>
      <c r="E77" s="148">
        <v>1143.25</v>
      </c>
      <c r="F77" s="148">
        <v>18000</v>
      </c>
      <c r="G77" s="148">
        <v>18000</v>
      </c>
      <c r="H77" s="148">
        <v>18000</v>
      </c>
    </row>
    <row r="78" spans="1:8" x14ac:dyDescent="0.25">
      <c r="A78" s="143" t="s">
        <v>492</v>
      </c>
      <c r="B78" s="143">
        <v>31212</v>
      </c>
      <c r="C78" s="89" t="s">
        <v>491</v>
      </c>
      <c r="D78" s="148"/>
      <c r="E78" s="148">
        <v>0</v>
      </c>
      <c r="F78" s="148">
        <v>4800</v>
      </c>
      <c r="G78" s="148">
        <v>4800</v>
      </c>
      <c r="H78" s="148">
        <v>4800</v>
      </c>
    </row>
    <row r="79" spans="1:8" x14ac:dyDescent="0.25">
      <c r="A79" s="143" t="s">
        <v>490</v>
      </c>
      <c r="B79" s="143">
        <v>31216</v>
      </c>
      <c r="C79" s="89" t="s">
        <v>489</v>
      </c>
      <c r="D79" s="148"/>
      <c r="E79" s="148">
        <v>0</v>
      </c>
      <c r="F79" s="148">
        <v>3600</v>
      </c>
      <c r="G79" s="148">
        <v>3600</v>
      </c>
      <c r="H79" s="148">
        <v>3600</v>
      </c>
    </row>
    <row r="80" spans="1:8" x14ac:dyDescent="0.25">
      <c r="A80" s="57" t="s">
        <v>265</v>
      </c>
      <c r="B80" s="81">
        <v>31219</v>
      </c>
      <c r="C80" s="57" t="s">
        <v>119</v>
      </c>
      <c r="D80" s="68">
        <v>0</v>
      </c>
      <c r="E80" s="68">
        <v>0</v>
      </c>
      <c r="F80" s="68">
        <v>16000</v>
      </c>
      <c r="G80" s="68">
        <v>16000</v>
      </c>
      <c r="H80" s="68">
        <v>16000</v>
      </c>
    </row>
    <row r="81" spans="1:14" x14ac:dyDescent="0.25">
      <c r="A81" s="57" t="s">
        <v>266</v>
      </c>
      <c r="B81" s="81">
        <v>31321</v>
      </c>
      <c r="C81" s="57" t="s">
        <v>120</v>
      </c>
      <c r="D81" s="68">
        <v>0</v>
      </c>
      <c r="E81" s="68">
        <v>6825</v>
      </c>
      <c r="F81" s="68">
        <v>34755</v>
      </c>
      <c r="G81" s="68">
        <v>34755</v>
      </c>
      <c r="H81" s="68">
        <v>34755</v>
      </c>
    </row>
    <row r="82" spans="1:14" x14ac:dyDescent="0.25">
      <c r="A82" s="57" t="s">
        <v>267</v>
      </c>
      <c r="B82" s="81">
        <v>31332</v>
      </c>
      <c r="C82" s="57" t="s">
        <v>121</v>
      </c>
      <c r="D82" s="68">
        <v>0</v>
      </c>
      <c r="E82" s="68">
        <v>0</v>
      </c>
      <c r="F82" s="68">
        <v>0</v>
      </c>
      <c r="G82" s="68">
        <v>0</v>
      </c>
      <c r="H82" s="68">
        <v>0</v>
      </c>
      <c r="K82" s="69"/>
      <c r="L82" s="69"/>
      <c r="M82" s="69"/>
      <c r="N82" s="69"/>
    </row>
    <row r="83" spans="1:14" x14ac:dyDescent="0.25">
      <c r="A83" s="57" t="s">
        <v>488</v>
      </c>
      <c r="B83" s="81">
        <v>32111</v>
      </c>
      <c r="C83" s="57" t="s">
        <v>434</v>
      </c>
      <c r="D83" s="68"/>
      <c r="E83" s="68">
        <v>0</v>
      </c>
      <c r="F83" s="68">
        <v>800</v>
      </c>
      <c r="G83" s="68">
        <v>800</v>
      </c>
      <c r="H83" s="68">
        <v>800</v>
      </c>
      <c r="K83" s="69"/>
      <c r="L83" s="69"/>
      <c r="M83" s="69"/>
      <c r="N83" s="69"/>
    </row>
    <row r="84" spans="1:14" ht="30" x14ac:dyDescent="0.25">
      <c r="A84" s="57" t="s">
        <v>487</v>
      </c>
      <c r="B84" s="81">
        <v>32115</v>
      </c>
      <c r="C84" s="147" t="s">
        <v>486</v>
      </c>
      <c r="D84" s="68"/>
      <c r="E84" s="68">
        <v>40</v>
      </c>
      <c r="F84" s="68">
        <v>550</v>
      </c>
      <c r="G84" s="68">
        <v>550</v>
      </c>
      <c r="H84" s="68">
        <v>550</v>
      </c>
      <c r="K84" s="69"/>
      <c r="L84" s="69"/>
      <c r="M84" s="69"/>
      <c r="N84" s="69"/>
    </row>
    <row r="85" spans="1:14" x14ac:dyDescent="0.25">
      <c r="A85" s="57" t="s">
        <v>268</v>
      </c>
      <c r="B85" s="81">
        <v>32119</v>
      </c>
      <c r="C85" s="57" t="s">
        <v>122</v>
      </c>
      <c r="D85" s="68">
        <v>8.16</v>
      </c>
      <c r="E85" s="68">
        <v>0</v>
      </c>
      <c r="F85" s="68">
        <v>520</v>
      </c>
      <c r="G85" s="68">
        <v>520</v>
      </c>
      <c r="H85" s="68">
        <v>520</v>
      </c>
      <c r="K85" s="69"/>
      <c r="L85" s="69"/>
      <c r="M85" s="69"/>
      <c r="N85" s="69"/>
    </row>
    <row r="86" spans="1:14" x14ac:dyDescent="0.25">
      <c r="A86" s="57" t="s">
        <v>485</v>
      </c>
      <c r="B86" s="81">
        <v>32121</v>
      </c>
      <c r="C86" s="57" t="s">
        <v>484</v>
      </c>
      <c r="D86" s="68"/>
      <c r="E86" s="68">
        <v>1655</v>
      </c>
      <c r="F86" s="68">
        <v>9900</v>
      </c>
      <c r="G86" s="68">
        <v>9900</v>
      </c>
      <c r="H86" s="68">
        <v>9900</v>
      </c>
      <c r="K86" s="69"/>
      <c r="L86" s="69"/>
      <c r="M86" s="69"/>
      <c r="N86" s="69"/>
    </row>
    <row r="87" spans="1:14" x14ac:dyDescent="0.25">
      <c r="A87" s="57" t="s">
        <v>269</v>
      </c>
      <c r="B87" s="81">
        <v>32131</v>
      </c>
      <c r="C87" s="57" t="s">
        <v>123</v>
      </c>
      <c r="D87" s="68">
        <v>0</v>
      </c>
      <c r="E87" s="68">
        <v>500</v>
      </c>
      <c r="F87" s="68">
        <v>2300</v>
      </c>
      <c r="G87" s="68">
        <v>2300</v>
      </c>
      <c r="H87" s="68">
        <v>2300</v>
      </c>
      <c r="K87" s="69"/>
      <c r="L87" s="69"/>
      <c r="M87" s="69"/>
      <c r="N87" s="69"/>
    </row>
    <row r="88" spans="1:14" x14ac:dyDescent="0.25">
      <c r="A88" s="57" t="s">
        <v>270</v>
      </c>
      <c r="B88" s="81">
        <v>32211</v>
      </c>
      <c r="C88" s="57" t="s">
        <v>65</v>
      </c>
      <c r="D88" s="68">
        <v>0</v>
      </c>
      <c r="E88" s="68">
        <v>350</v>
      </c>
      <c r="F88" s="68">
        <v>1800</v>
      </c>
      <c r="G88" s="68">
        <v>1800</v>
      </c>
      <c r="H88" s="68">
        <v>1800</v>
      </c>
      <c r="K88" s="215"/>
      <c r="L88" s="215"/>
      <c r="M88" s="215"/>
      <c r="N88" s="215"/>
    </row>
    <row r="89" spans="1:14" x14ac:dyDescent="0.25">
      <c r="A89" s="57" t="s">
        <v>271</v>
      </c>
      <c r="B89" s="81">
        <v>32219</v>
      </c>
      <c r="C89" s="57" t="s">
        <v>124</v>
      </c>
      <c r="D89" s="68">
        <v>4.8499999999999996</v>
      </c>
      <c r="E89" s="68">
        <v>100</v>
      </c>
      <c r="F89" s="68">
        <v>3000</v>
      </c>
      <c r="G89" s="68">
        <v>3000</v>
      </c>
      <c r="H89" s="68">
        <v>3000</v>
      </c>
      <c r="K89" s="214"/>
      <c r="L89" s="214"/>
      <c r="M89" s="214"/>
      <c r="N89" s="214"/>
    </row>
    <row r="90" spans="1:14" ht="30" x14ac:dyDescent="0.25">
      <c r="A90" s="57" t="s">
        <v>483</v>
      </c>
      <c r="B90" s="81">
        <v>32224</v>
      </c>
      <c r="C90" s="147" t="s">
        <v>482</v>
      </c>
      <c r="D90" s="68"/>
      <c r="E90" s="68">
        <v>40729.56</v>
      </c>
      <c r="F90" s="68">
        <v>73000</v>
      </c>
      <c r="G90" s="68">
        <v>73000</v>
      </c>
      <c r="H90" s="68">
        <v>73000</v>
      </c>
      <c r="K90" s="135"/>
      <c r="L90" s="135"/>
      <c r="M90" s="135"/>
      <c r="N90" s="135"/>
    </row>
    <row r="91" spans="1:14" x14ac:dyDescent="0.25">
      <c r="A91" s="57" t="s">
        <v>272</v>
      </c>
      <c r="B91" s="81">
        <v>32231</v>
      </c>
      <c r="C91" s="57" t="s">
        <v>66</v>
      </c>
      <c r="D91" s="68">
        <v>7489.9</v>
      </c>
      <c r="E91" s="68">
        <v>3000</v>
      </c>
      <c r="F91" s="68">
        <v>1100</v>
      </c>
      <c r="G91" s="68">
        <v>1100</v>
      </c>
      <c r="H91" s="68">
        <v>1100</v>
      </c>
      <c r="K91" s="135"/>
      <c r="L91" s="214"/>
      <c r="M91" s="214"/>
      <c r="N91" s="214"/>
    </row>
    <row r="92" spans="1:14" x14ac:dyDescent="0.25">
      <c r="A92" s="57" t="s">
        <v>273</v>
      </c>
      <c r="B92" s="81">
        <v>32233</v>
      </c>
      <c r="C92" s="57" t="s">
        <v>67</v>
      </c>
      <c r="D92" s="68">
        <v>1506.14</v>
      </c>
      <c r="E92" s="68">
        <v>1300</v>
      </c>
      <c r="F92" s="68">
        <v>1100</v>
      </c>
      <c r="G92" s="68">
        <v>1100</v>
      </c>
      <c r="H92" s="68">
        <v>1100</v>
      </c>
    </row>
    <row r="93" spans="1:14" x14ac:dyDescent="0.25">
      <c r="A93" s="57" t="s">
        <v>274</v>
      </c>
      <c r="B93" s="81">
        <v>32234</v>
      </c>
      <c r="C93" s="57" t="s">
        <v>68</v>
      </c>
      <c r="D93" s="68">
        <v>0</v>
      </c>
      <c r="E93" s="68">
        <v>50</v>
      </c>
      <c r="F93" s="68">
        <v>0</v>
      </c>
      <c r="G93" s="68">
        <v>0</v>
      </c>
      <c r="H93" s="68">
        <v>0</v>
      </c>
    </row>
    <row r="94" spans="1:14" x14ac:dyDescent="0.25">
      <c r="A94" s="57" t="s">
        <v>481</v>
      </c>
      <c r="B94" s="81">
        <v>32242</v>
      </c>
      <c r="C94" s="57" t="s">
        <v>480</v>
      </c>
      <c r="D94" s="68"/>
      <c r="E94" s="68">
        <v>100</v>
      </c>
      <c r="F94" s="68">
        <v>0</v>
      </c>
      <c r="G94" s="68">
        <v>0</v>
      </c>
      <c r="H94" s="68">
        <v>0</v>
      </c>
    </row>
    <row r="95" spans="1:14" x14ac:dyDescent="0.25">
      <c r="A95" s="57" t="s">
        <v>275</v>
      </c>
      <c r="B95" s="81">
        <v>32244</v>
      </c>
      <c r="C95" s="57" t="s">
        <v>479</v>
      </c>
      <c r="D95" s="68">
        <v>0</v>
      </c>
      <c r="E95" s="68">
        <v>0</v>
      </c>
      <c r="F95" s="68">
        <v>0</v>
      </c>
      <c r="G95" s="68">
        <v>0</v>
      </c>
      <c r="H95" s="68">
        <v>0</v>
      </c>
    </row>
    <row r="96" spans="1:14" x14ac:dyDescent="0.25">
      <c r="A96" s="57" t="s">
        <v>276</v>
      </c>
      <c r="B96" s="81">
        <v>32251</v>
      </c>
      <c r="C96" s="57" t="s">
        <v>69</v>
      </c>
      <c r="D96" s="68">
        <v>3.12</v>
      </c>
      <c r="E96" s="68">
        <v>0</v>
      </c>
      <c r="F96" s="68">
        <v>1000</v>
      </c>
      <c r="G96" s="68">
        <v>1000</v>
      </c>
      <c r="H96" s="68">
        <v>1000</v>
      </c>
    </row>
    <row r="97" spans="1:8" x14ac:dyDescent="0.25">
      <c r="A97" s="57" t="s">
        <v>478</v>
      </c>
      <c r="B97" s="81">
        <v>32271</v>
      </c>
      <c r="C97" s="57" t="s">
        <v>103</v>
      </c>
      <c r="D97" s="68"/>
      <c r="E97" s="68">
        <v>3200</v>
      </c>
      <c r="F97" s="68">
        <v>600</v>
      </c>
      <c r="G97" s="68">
        <v>600</v>
      </c>
      <c r="H97" s="68">
        <v>600</v>
      </c>
    </row>
    <row r="98" spans="1:8" x14ac:dyDescent="0.25">
      <c r="A98" s="57" t="s">
        <v>277</v>
      </c>
      <c r="B98" s="81">
        <v>32311</v>
      </c>
      <c r="C98" s="57" t="s">
        <v>125</v>
      </c>
      <c r="D98" s="68">
        <v>164.66</v>
      </c>
      <c r="E98" s="68">
        <v>50</v>
      </c>
      <c r="F98" s="68">
        <v>100</v>
      </c>
      <c r="G98" s="68">
        <v>100</v>
      </c>
      <c r="H98" s="68">
        <v>100</v>
      </c>
    </row>
    <row r="99" spans="1:8" x14ac:dyDescent="0.25">
      <c r="A99" s="57" t="s">
        <v>278</v>
      </c>
      <c r="B99" s="81">
        <v>32319</v>
      </c>
      <c r="C99" s="57" t="s">
        <v>126</v>
      </c>
      <c r="D99" s="68">
        <v>0</v>
      </c>
      <c r="E99" s="68">
        <v>500</v>
      </c>
      <c r="F99" s="68">
        <v>0</v>
      </c>
      <c r="G99" s="68">
        <v>0</v>
      </c>
      <c r="H99" s="68">
        <v>0</v>
      </c>
    </row>
    <row r="100" spans="1:8" x14ac:dyDescent="0.25">
      <c r="A100" s="57" t="s">
        <v>477</v>
      </c>
      <c r="B100" s="81">
        <v>32322</v>
      </c>
      <c r="C100" s="57" t="s">
        <v>476</v>
      </c>
      <c r="D100" s="68"/>
      <c r="E100" s="68">
        <v>550</v>
      </c>
      <c r="F100" s="68">
        <v>800</v>
      </c>
      <c r="G100" s="68">
        <v>800</v>
      </c>
      <c r="H100" s="68">
        <v>800</v>
      </c>
    </row>
    <row r="101" spans="1:8" x14ac:dyDescent="0.25">
      <c r="A101" s="57" t="s">
        <v>475</v>
      </c>
      <c r="B101" s="81">
        <v>32339</v>
      </c>
      <c r="C101" s="57" t="s">
        <v>474</v>
      </c>
      <c r="D101" s="68"/>
      <c r="E101" s="68">
        <v>1000</v>
      </c>
      <c r="F101" s="68">
        <v>45100</v>
      </c>
      <c r="G101" s="68">
        <v>45100</v>
      </c>
      <c r="H101" s="68">
        <v>45100</v>
      </c>
    </row>
    <row r="102" spans="1:8" x14ac:dyDescent="0.25">
      <c r="A102" s="57" t="s">
        <v>473</v>
      </c>
      <c r="B102" s="81">
        <v>32345</v>
      </c>
      <c r="C102" s="57" t="s">
        <v>472</v>
      </c>
      <c r="D102" s="68"/>
      <c r="E102" s="68">
        <v>0</v>
      </c>
      <c r="F102" s="68">
        <v>2000</v>
      </c>
      <c r="G102" s="68">
        <v>2000</v>
      </c>
      <c r="H102" s="68">
        <v>2000</v>
      </c>
    </row>
    <row r="103" spans="1:8" x14ac:dyDescent="0.25">
      <c r="A103" s="57" t="s">
        <v>279</v>
      </c>
      <c r="B103" s="81">
        <v>32349</v>
      </c>
      <c r="C103" s="57" t="s">
        <v>108</v>
      </c>
      <c r="D103" s="68">
        <v>881.54</v>
      </c>
      <c r="E103" s="68">
        <v>50</v>
      </c>
      <c r="F103" s="68">
        <v>50</v>
      </c>
      <c r="G103" s="68">
        <v>50</v>
      </c>
      <c r="H103" s="68">
        <v>50</v>
      </c>
    </row>
    <row r="104" spans="1:8" x14ac:dyDescent="0.25">
      <c r="A104" s="57" t="s">
        <v>471</v>
      </c>
      <c r="B104" s="81">
        <v>32354</v>
      </c>
      <c r="C104" s="57" t="s">
        <v>470</v>
      </c>
      <c r="D104" s="68"/>
      <c r="E104" s="68">
        <v>0</v>
      </c>
      <c r="F104" s="68">
        <v>0</v>
      </c>
      <c r="G104" s="68">
        <v>0</v>
      </c>
      <c r="H104" s="68">
        <v>0</v>
      </c>
    </row>
    <row r="105" spans="1:8" x14ac:dyDescent="0.25">
      <c r="A105" s="57" t="s">
        <v>469</v>
      </c>
      <c r="B105" s="81">
        <v>32372</v>
      </c>
      <c r="C105" s="57" t="s">
        <v>468</v>
      </c>
      <c r="D105" s="68"/>
      <c r="E105" s="68">
        <v>450</v>
      </c>
      <c r="F105" s="68">
        <v>2000</v>
      </c>
      <c r="G105" s="68">
        <v>2000</v>
      </c>
      <c r="H105" s="68">
        <v>2000</v>
      </c>
    </row>
    <row r="106" spans="1:8" x14ac:dyDescent="0.25">
      <c r="A106" s="57" t="s">
        <v>467</v>
      </c>
      <c r="B106" s="81">
        <v>32373</v>
      </c>
      <c r="C106" s="57" t="s">
        <v>407</v>
      </c>
      <c r="D106" s="68"/>
      <c r="E106" s="68">
        <v>0</v>
      </c>
      <c r="F106" s="68">
        <v>0</v>
      </c>
      <c r="G106" s="68">
        <v>0</v>
      </c>
      <c r="H106" s="68">
        <v>0</v>
      </c>
    </row>
    <row r="107" spans="1:8" x14ac:dyDescent="0.25">
      <c r="A107" s="57" t="s">
        <v>280</v>
      </c>
      <c r="B107" s="81">
        <v>32379</v>
      </c>
      <c r="C107" s="57" t="s">
        <v>110</v>
      </c>
      <c r="D107" s="68">
        <v>0</v>
      </c>
      <c r="E107" s="68">
        <v>0</v>
      </c>
      <c r="F107" s="68">
        <v>15000</v>
      </c>
      <c r="G107" s="68">
        <v>15000</v>
      </c>
      <c r="H107" s="68">
        <v>15000</v>
      </c>
    </row>
    <row r="108" spans="1:8" x14ac:dyDescent="0.25">
      <c r="A108" s="57" t="s">
        <v>281</v>
      </c>
      <c r="B108" s="81">
        <v>32389</v>
      </c>
      <c r="C108" s="57" t="s">
        <v>111</v>
      </c>
      <c r="D108" s="68">
        <v>10.210000000000001</v>
      </c>
      <c r="E108" s="68">
        <v>2000</v>
      </c>
      <c r="F108" s="68">
        <v>3600</v>
      </c>
      <c r="G108" s="68">
        <v>3600</v>
      </c>
      <c r="H108" s="68">
        <v>3600</v>
      </c>
    </row>
    <row r="109" spans="1:8" x14ac:dyDescent="0.25">
      <c r="A109" s="57" t="s">
        <v>282</v>
      </c>
      <c r="B109" s="81">
        <v>32391</v>
      </c>
      <c r="C109" s="57" t="s">
        <v>81</v>
      </c>
      <c r="D109" s="68">
        <v>0</v>
      </c>
      <c r="E109" s="68">
        <v>0</v>
      </c>
      <c r="F109" s="68">
        <v>200</v>
      </c>
      <c r="G109" s="68">
        <v>200</v>
      </c>
      <c r="H109" s="68">
        <v>200</v>
      </c>
    </row>
    <row r="110" spans="1:8" x14ac:dyDescent="0.25">
      <c r="A110" s="57" t="s">
        <v>283</v>
      </c>
      <c r="B110" s="81">
        <v>32399</v>
      </c>
      <c r="C110" s="57" t="s">
        <v>127</v>
      </c>
      <c r="D110" s="68">
        <v>0</v>
      </c>
      <c r="E110" s="68">
        <v>0</v>
      </c>
      <c r="F110" s="68">
        <v>0</v>
      </c>
      <c r="G110" s="68">
        <v>0</v>
      </c>
      <c r="H110" s="68">
        <v>0</v>
      </c>
    </row>
    <row r="111" spans="1:8" x14ac:dyDescent="0.25">
      <c r="A111" s="57" t="s">
        <v>466</v>
      </c>
      <c r="B111" s="81">
        <v>32412</v>
      </c>
      <c r="C111" s="57" t="s">
        <v>158</v>
      </c>
      <c r="D111" s="68"/>
      <c r="E111" s="68">
        <v>2500</v>
      </c>
      <c r="F111" s="68">
        <v>50000</v>
      </c>
      <c r="G111" s="68">
        <v>50000</v>
      </c>
      <c r="H111" s="68">
        <v>50000</v>
      </c>
    </row>
    <row r="112" spans="1:8" x14ac:dyDescent="0.25">
      <c r="A112" s="57" t="s">
        <v>284</v>
      </c>
      <c r="B112" s="81">
        <v>32931</v>
      </c>
      <c r="C112" s="57" t="s">
        <v>128</v>
      </c>
      <c r="D112" s="68">
        <v>330.84</v>
      </c>
      <c r="E112" s="68">
        <v>600</v>
      </c>
      <c r="F112" s="68">
        <v>600</v>
      </c>
      <c r="G112" s="68">
        <v>600</v>
      </c>
      <c r="H112" s="68">
        <v>600</v>
      </c>
    </row>
    <row r="113" spans="1:8" x14ac:dyDescent="0.25">
      <c r="A113" s="57" t="s">
        <v>285</v>
      </c>
      <c r="B113" s="81">
        <v>32941</v>
      </c>
      <c r="C113" s="57" t="s">
        <v>115</v>
      </c>
      <c r="D113" s="68">
        <v>0</v>
      </c>
      <c r="E113" s="68">
        <v>0</v>
      </c>
      <c r="F113" s="68">
        <v>0</v>
      </c>
      <c r="G113" s="68">
        <v>0</v>
      </c>
      <c r="H113" s="68">
        <v>0</v>
      </c>
    </row>
    <row r="114" spans="1:8" x14ac:dyDescent="0.25">
      <c r="A114" s="57" t="s">
        <v>465</v>
      </c>
      <c r="B114" s="81">
        <v>32959</v>
      </c>
      <c r="C114" s="57" t="s">
        <v>464</v>
      </c>
      <c r="D114" s="68"/>
      <c r="E114" s="68">
        <v>1800</v>
      </c>
      <c r="F114" s="68">
        <v>0</v>
      </c>
      <c r="G114" s="68">
        <v>0</v>
      </c>
      <c r="H114" s="68">
        <v>0</v>
      </c>
    </row>
    <row r="115" spans="1:8" x14ac:dyDescent="0.25">
      <c r="A115" s="57" t="s">
        <v>286</v>
      </c>
      <c r="B115" s="81">
        <v>32999</v>
      </c>
      <c r="C115" s="57" t="s">
        <v>82</v>
      </c>
      <c r="D115" s="68">
        <v>386.31</v>
      </c>
      <c r="E115" s="68">
        <v>3198.76</v>
      </c>
      <c r="F115" s="68">
        <v>5365</v>
      </c>
      <c r="G115" s="68">
        <v>5365</v>
      </c>
      <c r="H115" s="68">
        <v>5365</v>
      </c>
    </row>
    <row r="116" spans="1:8" x14ac:dyDescent="0.25">
      <c r="A116" s="65">
        <v>34</v>
      </c>
      <c r="B116" s="64" t="s">
        <v>72</v>
      </c>
      <c r="C116" s="65"/>
      <c r="D116" s="70">
        <f>SUM(D117)</f>
        <v>0</v>
      </c>
      <c r="E116" s="70">
        <f>SUM(E117)</f>
        <v>1500</v>
      </c>
      <c r="F116" s="70">
        <f>SUM(F117)</f>
        <v>100</v>
      </c>
      <c r="G116" s="70">
        <f>SUM(G117)</f>
        <v>100</v>
      </c>
      <c r="H116" s="70">
        <f>SUM(H117)</f>
        <v>100</v>
      </c>
    </row>
    <row r="117" spans="1:8" x14ac:dyDescent="0.25">
      <c r="A117" s="57" t="s">
        <v>463</v>
      </c>
      <c r="B117" s="81">
        <v>34349</v>
      </c>
      <c r="C117" s="57" t="s">
        <v>462</v>
      </c>
      <c r="D117" s="68">
        <v>0</v>
      </c>
      <c r="E117" s="68">
        <v>1500</v>
      </c>
      <c r="F117" s="68">
        <v>100</v>
      </c>
      <c r="G117" s="68">
        <v>100</v>
      </c>
      <c r="H117" s="68">
        <v>100</v>
      </c>
    </row>
    <row r="118" spans="1:8" x14ac:dyDescent="0.25">
      <c r="A118" s="145">
        <v>38</v>
      </c>
      <c r="B118" s="146" t="s">
        <v>461</v>
      </c>
      <c r="C118" s="145"/>
      <c r="D118" s="144">
        <f>D119</f>
        <v>0</v>
      </c>
      <c r="E118" s="144">
        <f>E119</f>
        <v>1.24</v>
      </c>
      <c r="F118" s="144">
        <f>F119</f>
        <v>0</v>
      </c>
      <c r="G118" s="144">
        <f>G119</f>
        <v>0</v>
      </c>
      <c r="H118" s="144">
        <f>H119</f>
        <v>0</v>
      </c>
    </row>
    <row r="119" spans="1:8" x14ac:dyDescent="0.25">
      <c r="A119" s="57" t="s">
        <v>460</v>
      </c>
      <c r="B119" s="81">
        <v>38129</v>
      </c>
      <c r="C119" s="57" t="s">
        <v>459</v>
      </c>
      <c r="D119" s="68"/>
      <c r="E119" s="68">
        <v>1.24</v>
      </c>
      <c r="F119" s="68">
        <v>0</v>
      </c>
      <c r="G119" s="68">
        <v>0</v>
      </c>
      <c r="H119" s="68">
        <v>0</v>
      </c>
    </row>
    <row r="120" spans="1:8" x14ac:dyDescent="0.25">
      <c r="A120" s="71">
        <v>4</v>
      </c>
      <c r="B120" s="82" t="s">
        <v>74</v>
      </c>
      <c r="C120" s="71"/>
      <c r="D120" s="63">
        <f>SUM(D122:D124)</f>
        <v>0</v>
      </c>
      <c r="E120" s="63">
        <f>SUM(E121:E125)</f>
        <v>224</v>
      </c>
      <c r="F120" s="63">
        <f>SUM(F121:F125)</f>
        <v>600</v>
      </c>
      <c r="G120" s="63">
        <f>SUM(G121:G125)</f>
        <v>600</v>
      </c>
      <c r="H120" s="63">
        <f>SUM(H121:H125)</f>
        <v>600</v>
      </c>
    </row>
    <row r="121" spans="1:8" x14ac:dyDescent="0.25">
      <c r="A121" s="89" t="s">
        <v>458</v>
      </c>
      <c r="B121" s="143">
        <v>42211</v>
      </c>
      <c r="C121" s="142" t="s">
        <v>457</v>
      </c>
      <c r="D121" s="90"/>
      <c r="E121" s="90">
        <v>224</v>
      </c>
      <c r="F121" s="90">
        <v>0</v>
      </c>
      <c r="G121" s="90">
        <v>0</v>
      </c>
      <c r="H121" s="90">
        <v>0</v>
      </c>
    </row>
    <row r="122" spans="1:8" x14ac:dyDescent="0.25">
      <c r="A122" s="57" t="s">
        <v>288</v>
      </c>
      <c r="B122" s="81">
        <v>42273</v>
      </c>
      <c r="C122" s="54" t="s">
        <v>26</v>
      </c>
      <c r="D122" s="68">
        <v>0</v>
      </c>
      <c r="E122" s="68">
        <v>0</v>
      </c>
      <c r="F122" s="68">
        <v>600</v>
      </c>
      <c r="G122" s="68">
        <v>600</v>
      </c>
      <c r="H122" s="68">
        <v>600</v>
      </c>
    </row>
    <row r="123" spans="1:8" x14ac:dyDescent="0.25">
      <c r="A123" s="57" t="s">
        <v>289</v>
      </c>
      <c r="B123" s="81">
        <v>42411</v>
      </c>
      <c r="C123" s="57" t="s">
        <v>75</v>
      </c>
      <c r="D123" s="68">
        <v>0</v>
      </c>
      <c r="E123" s="68">
        <v>0</v>
      </c>
      <c r="F123" s="68">
        <v>0</v>
      </c>
      <c r="G123" s="68">
        <v>0</v>
      </c>
      <c r="H123" s="68">
        <v>0</v>
      </c>
    </row>
    <row r="124" spans="1:8" x14ac:dyDescent="0.25">
      <c r="A124" s="57" t="s">
        <v>287</v>
      </c>
      <c r="B124" s="81">
        <v>42123</v>
      </c>
      <c r="C124" s="57" t="s">
        <v>291</v>
      </c>
      <c r="D124" s="68"/>
      <c r="E124" s="68"/>
      <c r="F124" s="68">
        <v>0</v>
      </c>
      <c r="G124" s="68">
        <v>0</v>
      </c>
      <c r="H124" s="68">
        <v>0</v>
      </c>
    </row>
    <row r="125" spans="1:8" x14ac:dyDescent="0.25">
      <c r="A125" s="57" t="s">
        <v>290</v>
      </c>
      <c r="B125" s="81">
        <v>92221</v>
      </c>
      <c r="C125" s="57" t="s">
        <v>263</v>
      </c>
      <c r="D125" s="68">
        <v>91.17</v>
      </c>
      <c r="E125" s="68">
        <v>0</v>
      </c>
      <c r="F125" s="68">
        <v>0</v>
      </c>
      <c r="G125" s="68">
        <v>0</v>
      </c>
      <c r="H125" s="68">
        <v>0</v>
      </c>
    </row>
    <row r="126" spans="1:8" x14ac:dyDescent="0.25">
      <c r="A126" s="211" t="s">
        <v>18</v>
      </c>
      <c r="B126" s="212"/>
      <c r="C126" s="55"/>
      <c r="D126" s="74"/>
      <c r="E126" s="74"/>
      <c r="F126" s="74"/>
      <c r="G126" s="74"/>
      <c r="H126" s="74"/>
    </row>
    <row r="127" spans="1:8" x14ac:dyDescent="0.25">
      <c r="A127" s="57"/>
      <c r="B127" s="78" t="s">
        <v>76</v>
      </c>
      <c r="C127" s="75" t="s">
        <v>77</v>
      </c>
      <c r="D127" s="68"/>
      <c r="E127" s="68"/>
      <c r="F127" s="68"/>
      <c r="G127" s="68"/>
      <c r="H127" s="68"/>
    </row>
    <row r="128" spans="1:8" x14ac:dyDescent="0.25">
      <c r="A128" s="57"/>
      <c r="B128" s="78" t="s">
        <v>264</v>
      </c>
      <c r="C128" s="75" t="s">
        <v>78</v>
      </c>
      <c r="D128" s="55" t="s">
        <v>57</v>
      </c>
      <c r="E128" s="55" t="s">
        <v>57</v>
      </c>
      <c r="F128" s="55" t="s">
        <v>57</v>
      </c>
      <c r="G128" s="55"/>
      <c r="H128" s="55"/>
    </row>
    <row r="129" spans="1:8" x14ac:dyDescent="0.25">
      <c r="A129" s="57"/>
      <c r="B129" s="79" t="s">
        <v>83</v>
      </c>
      <c r="C129" s="76" t="s">
        <v>84</v>
      </c>
      <c r="D129" s="56" t="s">
        <v>376</v>
      </c>
      <c r="E129" s="56" t="s">
        <v>375</v>
      </c>
      <c r="F129" s="56" t="s">
        <v>374</v>
      </c>
      <c r="G129" s="56" t="s">
        <v>98</v>
      </c>
      <c r="H129" s="56" t="s">
        <v>373</v>
      </c>
    </row>
    <row r="130" spans="1:8" x14ac:dyDescent="0.25">
      <c r="A130" s="59" t="s">
        <v>60</v>
      </c>
      <c r="B130" s="80" t="s">
        <v>61</v>
      </c>
      <c r="C130" s="60"/>
      <c r="D130" s="61">
        <f>SUM(D131+D143)</f>
        <v>16</v>
      </c>
      <c r="E130" s="61">
        <f>SUM(E131+E143)</f>
        <v>5600</v>
      </c>
      <c r="F130" s="61">
        <f>SUM(F131+F143)</f>
        <v>5800</v>
      </c>
      <c r="G130" s="61">
        <f>SUM(G131+G143)</f>
        <v>5800</v>
      </c>
      <c r="H130" s="61">
        <f>SUM(H131+H143)</f>
        <v>5800</v>
      </c>
    </row>
    <row r="131" spans="1:8" x14ac:dyDescent="0.25">
      <c r="A131" s="62">
        <v>3</v>
      </c>
      <c r="B131" s="62" t="s">
        <v>10</v>
      </c>
      <c r="C131" s="62"/>
      <c r="D131" s="63">
        <f>SUM(D133+D141)</f>
        <v>16</v>
      </c>
      <c r="E131" s="63">
        <f>SUM(E133+E141)</f>
        <v>4000</v>
      </c>
      <c r="F131" s="63">
        <f>SUM(F133+F141)</f>
        <v>4600</v>
      </c>
      <c r="G131" s="63">
        <f>SUM(G133+G141)</f>
        <v>4600</v>
      </c>
      <c r="H131" s="63">
        <f>SUM(H133+H141)</f>
        <v>4600</v>
      </c>
    </row>
    <row r="132" spans="1:8" x14ac:dyDescent="0.25">
      <c r="A132" s="105">
        <v>31</v>
      </c>
      <c r="B132" s="105" t="s">
        <v>11</v>
      </c>
      <c r="C132" s="105"/>
      <c r="D132" s="107"/>
      <c r="E132" s="107"/>
      <c r="F132" s="107"/>
      <c r="G132" s="107"/>
      <c r="H132" s="107"/>
    </row>
    <row r="133" spans="1:8" x14ac:dyDescent="0.25">
      <c r="A133" s="64">
        <v>32</v>
      </c>
      <c r="B133" s="64" t="s">
        <v>19</v>
      </c>
      <c r="C133" s="66"/>
      <c r="D133" s="70">
        <f>SUM(D134:D140)</f>
        <v>16</v>
      </c>
      <c r="E133" s="70">
        <f>SUM(E134:E140)</f>
        <v>4000</v>
      </c>
      <c r="F133" s="70">
        <f>SUM(F134:F140)</f>
        <v>4600</v>
      </c>
      <c r="G133" s="70">
        <f>SUM(G134:G140)</f>
        <v>4600</v>
      </c>
      <c r="H133" s="70">
        <f>SUM(H134:H140)</f>
        <v>4600</v>
      </c>
    </row>
    <row r="134" spans="1:8" x14ac:dyDescent="0.25">
      <c r="A134" s="57" t="s">
        <v>292</v>
      </c>
      <c r="B134" s="81">
        <v>32211</v>
      </c>
      <c r="C134" s="57" t="s">
        <v>65</v>
      </c>
      <c r="D134" s="68">
        <v>0</v>
      </c>
      <c r="E134" s="68">
        <v>1200</v>
      </c>
      <c r="F134" s="68">
        <v>1500</v>
      </c>
      <c r="G134" s="68">
        <v>1500</v>
      </c>
      <c r="H134" s="68">
        <v>1500</v>
      </c>
    </row>
    <row r="135" spans="1:8" x14ac:dyDescent="0.25">
      <c r="A135" s="57" t="s">
        <v>293</v>
      </c>
      <c r="B135" s="81">
        <v>32219</v>
      </c>
      <c r="C135" s="57" t="s">
        <v>129</v>
      </c>
      <c r="D135" s="68">
        <v>0</v>
      </c>
      <c r="E135" s="68">
        <v>1200</v>
      </c>
      <c r="F135" s="68">
        <v>1700</v>
      </c>
      <c r="G135" s="68">
        <v>1700</v>
      </c>
      <c r="H135" s="68">
        <v>1700</v>
      </c>
    </row>
    <row r="136" spans="1:8" x14ac:dyDescent="0.25">
      <c r="A136" s="57" t="s">
        <v>294</v>
      </c>
      <c r="B136" s="81">
        <v>32311</v>
      </c>
      <c r="C136" s="57" t="s">
        <v>125</v>
      </c>
      <c r="D136" s="68">
        <v>0</v>
      </c>
      <c r="E136" s="68">
        <v>50</v>
      </c>
      <c r="F136" s="68">
        <v>50</v>
      </c>
      <c r="G136" s="68">
        <v>50</v>
      </c>
      <c r="H136" s="68">
        <v>50</v>
      </c>
    </row>
    <row r="137" spans="1:8" x14ac:dyDescent="0.25">
      <c r="A137" s="57" t="s">
        <v>295</v>
      </c>
      <c r="B137" s="81">
        <v>32313</v>
      </c>
      <c r="C137" s="57" t="s">
        <v>70</v>
      </c>
      <c r="D137" s="68">
        <v>0</v>
      </c>
      <c r="E137" s="68">
        <v>50</v>
      </c>
      <c r="F137" s="68">
        <v>50</v>
      </c>
      <c r="G137" s="68">
        <v>50</v>
      </c>
      <c r="H137" s="68">
        <v>50</v>
      </c>
    </row>
    <row r="138" spans="1:8" x14ac:dyDescent="0.25">
      <c r="A138" s="57" t="s">
        <v>296</v>
      </c>
      <c r="B138" s="81">
        <v>32329</v>
      </c>
      <c r="C138" s="57" t="s">
        <v>130</v>
      </c>
      <c r="D138" s="68">
        <v>0</v>
      </c>
      <c r="E138" s="68">
        <v>500</v>
      </c>
      <c r="F138" s="68">
        <v>500</v>
      </c>
      <c r="G138" s="68">
        <v>500</v>
      </c>
      <c r="H138" s="68">
        <v>500</v>
      </c>
    </row>
    <row r="139" spans="1:8" x14ac:dyDescent="0.25">
      <c r="A139" s="57" t="s">
        <v>297</v>
      </c>
      <c r="B139" s="81">
        <v>32359</v>
      </c>
      <c r="C139" s="57" t="s">
        <v>131</v>
      </c>
      <c r="D139" s="68">
        <v>0</v>
      </c>
      <c r="E139" s="68">
        <v>0</v>
      </c>
      <c r="F139" s="68">
        <v>0</v>
      </c>
      <c r="G139" s="68">
        <v>0</v>
      </c>
      <c r="H139" s="68">
        <v>0</v>
      </c>
    </row>
    <row r="140" spans="1:8" x14ac:dyDescent="0.25">
      <c r="A140" s="57" t="s">
        <v>298</v>
      </c>
      <c r="B140" s="81">
        <v>32999</v>
      </c>
      <c r="C140" s="57" t="s">
        <v>82</v>
      </c>
      <c r="D140" s="68">
        <v>16</v>
      </c>
      <c r="E140" s="68">
        <v>1000</v>
      </c>
      <c r="F140" s="68">
        <v>800</v>
      </c>
      <c r="G140" s="68">
        <v>800</v>
      </c>
      <c r="H140" s="68">
        <v>800</v>
      </c>
    </row>
    <row r="141" spans="1:8" x14ac:dyDescent="0.25">
      <c r="A141" s="65">
        <v>34</v>
      </c>
      <c r="B141" s="64" t="s">
        <v>72</v>
      </c>
      <c r="C141" s="65"/>
      <c r="D141" s="70">
        <f>D142</f>
        <v>0</v>
      </c>
      <c r="E141" s="70">
        <f>E142</f>
        <v>0</v>
      </c>
      <c r="F141" s="70">
        <f>F142</f>
        <v>0</v>
      </c>
      <c r="G141" s="70">
        <f>G142</f>
        <v>0</v>
      </c>
      <c r="H141" s="70">
        <f>H142</f>
        <v>0</v>
      </c>
    </row>
    <row r="142" spans="1:8" x14ac:dyDescent="0.25">
      <c r="A142" s="57"/>
      <c r="B142" s="81">
        <v>34311</v>
      </c>
      <c r="C142" s="57" t="s">
        <v>73</v>
      </c>
      <c r="D142" s="68">
        <v>0</v>
      </c>
      <c r="E142" s="90">
        <v>0</v>
      </c>
      <c r="F142" s="90">
        <v>0</v>
      </c>
      <c r="G142" s="90">
        <v>0</v>
      </c>
      <c r="H142" s="90">
        <v>0</v>
      </c>
    </row>
    <row r="143" spans="1:8" x14ac:dyDescent="0.25">
      <c r="A143" s="71">
        <v>4</v>
      </c>
      <c r="B143" s="82" t="s">
        <v>74</v>
      </c>
      <c r="C143" s="71"/>
      <c r="D143" s="63">
        <f>SUM(D144:D145)</f>
        <v>0</v>
      </c>
      <c r="E143" s="63">
        <f>SUM(E144:E145)</f>
        <v>1600</v>
      </c>
      <c r="F143" s="63">
        <f>SUM(F144:F145)</f>
        <v>1200</v>
      </c>
      <c r="G143" s="63">
        <f>SUM(G144:G145)</f>
        <v>1200</v>
      </c>
      <c r="H143" s="63">
        <f>SUM(H144:H145)</f>
        <v>1200</v>
      </c>
    </row>
    <row r="144" spans="1:8" x14ac:dyDescent="0.25">
      <c r="A144" s="57" t="s">
        <v>299</v>
      </c>
      <c r="B144" s="81">
        <v>42273</v>
      </c>
      <c r="C144" s="141" t="s">
        <v>456</v>
      </c>
      <c r="D144" s="68">
        <v>0</v>
      </c>
      <c r="E144" s="90">
        <v>1600</v>
      </c>
      <c r="F144" s="90">
        <v>1200</v>
      </c>
      <c r="G144" s="90">
        <v>1200</v>
      </c>
      <c r="H144" s="90">
        <v>1200</v>
      </c>
    </row>
    <row r="145" spans="1:8" x14ac:dyDescent="0.25">
      <c r="A145" s="57" t="s">
        <v>300</v>
      </c>
      <c r="B145" s="81">
        <v>92221</v>
      </c>
      <c r="C145" s="57" t="s">
        <v>263</v>
      </c>
      <c r="D145" s="68">
        <v>0</v>
      </c>
      <c r="E145" s="90">
        <v>0</v>
      </c>
      <c r="F145" s="90">
        <v>0</v>
      </c>
      <c r="G145" s="90">
        <v>0</v>
      </c>
      <c r="H145" s="90">
        <v>0</v>
      </c>
    </row>
    <row r="146" spans="1:8" x14ac:dyDescent="0.25">
      <c r="D146" s="73"/>
      <c r="E146" s="73"/>
      <c r="F146" s="73"/>
      <c r="G146" s="73"/>
      <c r="H146" s="73"/>
    </row>
    <row r="147" spans="1:8" x14ac:dyDescent="0.25">
      <c r="A147" s="211" t="s">
        <v>18</v>
      </c>
      <c r="B147" s="212"/>
      <c r="C147" s="55"/>
      <c r="D147" s="74"/>
      <c r="E147" s="74"/>
      <c r="F147" s="74"/>
      <c r="G147" s="74"/>
      <c r="H147" s="74"/>
    </row>
    <row r="148" spans="1:8" x14ac:dyDescent="0.25">
      <c r="A148" s="57"/>
      <c r="B148" s="78" t="s">
        <v>76</v>
      </c>
      <c r="C148" s="75" t="s">
        <v>85</v>
      </c>
      <c r="D148" s="68"/>
      <c r="E148" s="68"/>
      <c r="F148" s="68"/>
      <c r="G148" s="68"/>
      <c r="H148" s="68"/>
    </row>
    <row r="149" spans="1:8" x14ac:dyDescent="0.25">
      <c r="A149" s="57"/>
      <c r="B149" s="78" t="s">
        <v>264</v>
      </c>
      <c r="C149" s="75" t="s">
        <v>56</v>
      </c>
      <c r="D149" s="55" t="s">
        <v>57</v>
      </c>
      <c r="E149" s="55" t="s">
        <v>57</v>
      </c>
      <c r="F149" s="55" t="s">
        <v>57</v>
      </c>
      <c r="G149" s="55"/>
      <c r="H149" s="55"/>
    </row>
    <row r="150" spans="1:8" x14ac:dyDescent="0.25">
      <c r="A150" s="57"/>
      <c r="B150" s="79" t="s">
        <v>86</v>
      </c>
      <c r="C150" s="76" t="s">
        <v>87</v>
      </c>
      <c r="D150" s="56" t="s">
        <v>376</v>
      </c>
      <c r="E150" s="56" t="s">
        <v>375</v>
      </c>
      <c r="F150" s="56" t="s">
        <v>374</v>
      </c>
      <c r="G150" s="56" t="s">
        <v>98</v>
      </c>
      <c r="H150" s="56" t="s">
        <v>373</v>
      </c>
    </row>
    <row r="151" spans="1:8" x14ac:dyDescent="0.25">
      <c r="A151" s="59" t="s">
        <v>60</v>
      </c>
      <c r="B151" s="80" t="s">
        <v>61</v>
      </c>
      <c r="C151" s="60"/>
      <c r="D151" s="61" t="e">
        <f>SUM(D152+#REF!)</f>
        <v>#REF!</v>
      </c>
      <c r="E151" s="61">
        <f>SUM(E152+E198)</f>
        <v>2939435.0999999996</v>
      </c>
      <c r="F151" s="61">
        <f>SUM(F152+F198)</f>
        <v>2300300</v>
      </c>
      <c r="G151" s="61">
        <f>SUM(G152+G198)</f>
        <v>2300300</v>
      </c>
      <c r="H151" s="61">
        <f>SUM(H152+H198)</f>
        <v>2300300</v>
      </c>
    </row>
    <row r="152" spans="1:8" x14ac:dyDescent="0.25">
      <c r="A152" s="62">
        <v>3</v>
      </c>
      <c r="B152" s="62" t="s">
        <v>10</v>
      </c>
      <c r="C152" s="62"/>
      <c r="D152" s="63">
        <f>SUM(D153+D154)</f>
        <v>1841571.92</v>
      </c>
      <c r="E152" s="63">
        <f>SUM(E153+E154+E192+E196)</f>
        <v>2497345.1399999997</v>
      </c>
      <c r="F152" s="63">
        <f>SUM(F153+F154+F192+F196)</f>
        <v>2299000</v>
      </c>
      <c r="G152" s="63">
        <f>SUM(G153+G154+G192+G196)</f>
        <v>2299000</v>
      </c>
      <c r="H152" s="63">
        <f>SUM(H153+H154+H192+H196)</f>
        <v>2299000</v>
      </c>
    </row>
    <row r="153" spans="1:8" x14ac:dyDescent="0.25">
      <c r="A153" s="106">
        <v>31</v>
      </c>
      <c r="B153" s="106" t="s">
        <v>11</v>
      </c>
      <c r="C153" s="105"/>
      <c r="D153" s="107">
        <f>SUM(D155:D168)</f>
        <v>1625230.8</v>
      </c>
      <c r="E153" s="107">
        <f>SUM(E155:E168)</f>
        <v>2409721.0999999996</v>
      </c>
      <c r="F153" s="107">
        <f>SUM(F155:F168)</f>
        <v>2299000</v>
      </c>
      <c r="G153" s="107">
        <f>SUM(G155:G168)</f>
        <v>2299000</v>
      </c>
      <c r="H153" s="107">
        <f>SUM(H155:H168)</f>
        <v>2299000</v>
      </c>
    </row>
    <row r="154" spans="1:8" x14ac:dyDescent="0.25">
      <c r="A154" s="64">
        <v>32</v>
      </c>
      <c r="B154" s="64" t="s">
        <v>19</v>
      </c>
      <c r="C154" s="66"/>
      <c r="D154" s="70">
        <f>SUM(D169:D191)</f>
        <v>216341.12</v>
      </c>
      <c r="E154" s="70">
        <f>SUM(E169:E191)</f>
        <v>86868.279999999984</v>
      </c>
      <c r="F154" s="70">
        <f>SUM(F169:F191)</f>
        <v>0</v>
      </c>
      <c r="G154" s="70">
        <f>SUM(G169:G191)</f>
        <v>0</v>
      </c>
      <c r="H154" s="70">
        <f>SUM(H169:H191)</f>
        <v>0</v>
      </c>
    </row>
    <row r="155" spans="1:8" x14ac:dyDescent="0.25">
      <c r="A155" s="57" t="s">
        <v>301</v>
      </c>
      <c r="B155" s="85">
        <v>31111</v>
      </c>
      <c r="C155" s="83" t="s">
        <v>132</v>
      </c>
      <c r="D155" s="68">
        <v>1075048.8400000001</v>
      </c>
      <c r="E155" s="68">
        <v>1900000</v>
      </c>
      <c r="F155" s="68">
        <v>1800000</v>
      </c>
      <c r="G155" s="68">
        <v>1800000</v>
      </c>
      <c r="H155" s="68">
        <v>1800000</v>
      </c>
    </row>
    <row r="156" spans="1:8" x14ac:dyDescent="0.25">
      <c r="A156" s="57" t="s">
        <v>455</v>
      </c>
      <c r="B156" s="85">
        <v>31113</v>
      </c>
      <c r="C156" s="83" t="s">
        <v>454</v>
      </c>
      <c r="D156" s="68"/>
      <c r="E156" s="68">
        <v>1000</v>
      </c>
      <c r="F156" s="68">
        <v>0</v>
      </c>
      <c r="G156" s="68">
        <v>0</v>
      </c>
      <c r="H156" s="68">
        <v>0</v>
      </c>
    </row>
    <row r="157" spans="1:8" x14ac:dyDescent="0.25">
      <c r="A157" s="57" t="s">
        <v>453</v>
      </c>
      <c r="B157" s="85">
        <v>31131</v>
      </c>
      <c r="C157" s="83" t="s">
        <v>452</v>
      </c>
      <c r="D157" s="68"/>
      <c r="E157" s="68">
        <v>83500</v>
      </c>
      <c r="F157" s="68">
        <v>80000</v>
      </c>
      <c r="G157" s="68">
        <v>80000</v>
      </c>
      <c r="H157" s="68">
        <v>80000</v>
      </c>
    </row>
    <row r="158" spans="1:8" ht="45" x14ac:dyDescent="0.25">
      <c r="A158" s="57" t="s">
        <v>451</v>
      </c>
      <c r="B158" s="85">
        <v>31141</v>
      </c>
      <c r="C158" s="87" t="s">
        <v>450</v>
      </c>
      <c r="D158" s="68"/>
      <c r="E158" s="68">
        <v>43500</v>
      </c>
      <c r="F158" s="68">
        <v>40000</v>
      </c>
      <c r="G158" s="68">
        <v>40000</v>
      </c>
      <c r="H158" s="68">
        <v>40000</v>
      </c>
    </row>
    <row r="159" spans="1:8" x14ac:dyDescent="0.25">
      <c r="A159" s="57" t="s">
        <v>449</v>
      </c>
      <c r="B159" s="85">
        <v>31212</v>
      </c>
      <c r="C159" s="83" t="s">
        <v>133</v>
      </c>
      <c r="D159" s="68"/>
      <c r="E159" s="68">
        <v>33000</v>
      </c>
      <c r="F159" s="68">
        <v>30000</v>
      </c>
      <c r="G159" s="68">
        <v>30000</v>
      </c>
      <c r="H159" s="68">
        <v>30000</v>
      </c>
    </row>
    <row r="160" spans="1:8" x14ac:dyDescent="0.25">
      <c r="A160" s="57" t="s">
        <v>448</v>
      </c>
      <c r="B160" s="85">
        <v>31213</v>
      </c>
      <c r="C160" s="83" t="s">
        <v>447</v>
      </c>
      <c r="D160" s="68"/>
      <c r="E160" s="68">
        <v>500</v>
      </c>
      <c r="F160" s="68">
        <v>1000</v>
      </c>
      <c r="G160" s="68">
        <v>1000</v>
      </c>
      <c r="H160" s="68">
        <v>1000</v>
      </c>
    </row>
    <row r="161" spans="1:8" x14ac:dyDescent="0.25">
      <c r="A161" s="57" t="s">
        <v>446</v>
      </c>
      <c r="B161" s="85">
        <v>31214</v>
      </c>
      <c r="C161" s="83" t="s">
        <v>445</v>
      </c>
      <c r="D161" s="68"/>
      <c r="E161" s="68">
        <v>5000</v>
      </c>
      <c r="F161" s="68">
        <v>5000</v>
      </c>
      <c r="G161" s="68">
        <v>5000</v>
      </c>
      <c r="H161" s="68">
        <v>5000</v>
      </c>
    </row>
    <row r="162" spans="1:8" ht="30" x14ac:dyDescent="0.25">
      <c r="A162" s="57" t="s">
        <v>444</v>
      </c>
      <c r="B162" s="85">
        <v>31215</v>
      </c>
      <c r="C162" s="87" t="s">
        <v>443</v>
      </c>
      <c r="D162" s="68"/>
      <c r="E162" s="68">
        <v>3500</v>
      </c>
      <c r="F162" s="68">
        <v>3500</v>
      </c>
      <c r="G162" s="68">
        <v>3500</v>
      </c>
      <c r="H162" s="68">
        <v>3500</v>
      </c>
    </row>
    <row r="163" spans="1:8" x14ac:dyDescent="0.25">
      <c r="A163" s="57" t="s">
        <v>442</v>
      </c>
      <c r="B163" s="85">
        <v>31216</v>
      </c>
      <c r="C163" s="83" t="s">
        <v>441</v>
      </c>
      <c r="D163" s="68"/>
      <c r="E163" s="68">
        <v>25700</v>
      </c>
      <c r="F163" s="68">
        <v>22500</v>
      </c>
      <c r="G163" s="68">
        <v>22500</v>
      </c>
      <c r="H163" s="68">
        <v>22500</v>
      </c>
    </row>
    <row r="164" spans="1:8" x14ac:dyDescent="0.25">
      <c r="A164" s="57" t="s">
        <v>302</v>
      </c>
      <c r="B164" s="85">
        <v>31219</v>
      </c>
      <c r="C164" s="83" t="s">
        <v>440</v>
      </c>
      <c r="D164" s="68">
        <v>62810.26</v>
      </c>
      <c r="E164" s="68">
        <v>0</v>
      </c>
      <c r="F164" s="68">
        <v>0</v>
      </c>
      <c r="G164" s="68">
        <v>0</v>
      </c>
      <c r="H164" s="68">
        <v>0</v>
      </c>
    </row>
    <row r="165" spans="1:8" x14ac:dyDescent="0.25">
      <c r="A165" s="57" t="s">
        <v>303</v>
      </c>
      <c r="B165" s="85">
        <v>31311</v>
      </c>
      <c r="C165" s="83" t="s">
        <v>134</v>
      </c>
      <c r="D165" s="68">
        <v>268762.78000000003</v>
      </c>
      <c r="E165" s="68">
        <v>0</v>
      </c>
      <c r="F165" s="68">
        <v>0</v>
      </c>
      <c r="G165" s="68">
        <v>0</v>
      </c>
      <c r="H165" s="68">
        <v>0</v>
      </c>
    </row>
    <row r="166" spans="1:8" x14ac:dyDescent="0.25">
      <c r="A166" s="57" t="s">
        <v>304</v>
      </c>
      <c r="B166" s="85">
        <v>31321</v>
      </c>
      <c r="C166" s="83" t="s">
        <v>135</v>
      </c>
      <c r="D166" s="68">
        <v>218608.92</v>
      </c>
      <c r="E166" s="68">
        <v>314000</v>
      </c>
      <c r="F166" s="68">
        <v>317000</v>
      </c>
      <c r="G166" s="68">
        <v>317000</v>
      </c>
      <c r="H166" s="68">
        <v>317000</v>
      </c>
    </row>
    <row r="167" spans="1:8" x14ac:dyDescent="0.25">
      <c r="A167" s="57" t="s">
        <v>439</v>
      </c>
      <c r="B167" s="85">
        <v>31322</v>
      </c>
      <c r="C167" s="83" t="s">
        <v>438</v>
      </c>
      <c r="D167" s="68"/>
      <c r="E167" s="68">
        <v>4.78</v>
      </c>
      <c r="F167" s="68">
        <v>0</v>
      </c>
      <c r="G167" s="68">
        <v>0</v>
      </c>
      <c r="H167" s="68">
        <v>0</v>
      </c>
    </row>
    <row r="168" spans="1:8" x14ac:dyDescent="0.25">
      <c r="A168" s="57" t="s">
        <v>437</v>
      </c>
      <c r="B168" s="85">
        <v>31332</v>
      </c>
      <c r="C168" s="83" t="s">
        <v>436</v>
      </c>
      <c r="D168" s="68"/>
      <c r="E168" s="68">
        <v>16.32</v>
      </c>
      <c r="F168" s="68">
        <v>0</v>
      </c>
      <c r="G168" s="68">
        <v>0</v>
      </c>
      <c r="H168" s="68">
        <v>0</v>
      </c>
    </row>
    <row r="169" spans="1:8" x14ac:dyDescent="0.25">
      <c r="A169" s="57" t="s">
        <v>435</v>
      </c>
      <c r="B169" s="85">
        <v>32111</v>
      </c>
      <c r="C169" s="83" t="s">
        <v>434</v>
      </c>
      <c r="D169" s="68"/>
      <c r="E169" s="68">
        <v>93</v>
      </c>
      <c r="F169" s="68">
        <v>0</v>
      </c>
      <c r="G169" s="68">
        <v>0</v>
      </c>
      <c r="H169" s="68">
        <v>0</v>
      </c>
    </row>
    <row r="170" spans="1:8" ht="30" x14ac:dyDescent="0.25">
      <c r="A170" s="57" t="s">
        <v>433</v>
      </c>
      <c r="B170" s="85">
        <v>32115</v>
      </c>
      <c r="C170" s="87" t="s">
        <v>432</v>
      </c>
      <c r="D170" s="68"/>
      <c r="E170" s="68">
        <v>562.98</v>
      </c>
      <c r="F170" s="68">
        <v>0</v>
      </c>
      <c r="G170" s="68">
        <v>0</v>
      </c>
      <c r="H170" s="68">
        <v>0</v>
      </c>
    </row>
    <row r="171" spans="1:8" x14ac:dyDescent="0.25">
      <c r="A171" s="57" t="s">
        <v>431</v>
      </c>
      <c r="B171" s="85">
        <v>32119</v>
      </c>
      <c r="C171" s="83" t="s">
        <v>430</v>
      </c>
      <c r="D171" s="68"/>
      <c r="E171" s="68">
        <v>534.42999999999995</v>
      </c>
      <c r="F171" s="68">
        <v>0</v>
      </c>
      <c r="G171" s="68">
        <v>0</v>
      </c>
      <c r="H171" s="68">
        <v>0</v>
      </c>
    </row>
    <row r="172" spans="1:8" x14ac:dyDescent="0.25">
      <c r="A172" s="57" t="s">
        <v>429</v>
      </c>
      <c r="B172" s="85">
        <v>32121</v>
      </c>
      <c r="C172" s="83" t="s">
        <v>428</v>
      </c>
      <c r="D172" s="68"/>
      <c r="E172" s="68">
        <v>3606.6</v>
      </c>
      <c r="F172" s="68">
        <v>0</v>
      </c>
      <c r="G172" s="68">
        <v>0</v>
      </c>
      <c r="H172" s="68">
        <v>0</v>
      </c>
    </row>
    <row r="173" spans="1:8" x14ac:dyDescent="0.25">
      <c r="A173" s="57" t="s">
        <v>427</v>
      </c>
      <c r="B173" s="85">
        <v>32131</v>
      </c>
      <c r="C173" s="83" t="s">
        <v>138</v>
      </c>
      <c r="D173" s="68"/>
      <c r="E173" s="68">
        <v>2315.9499999999998</v>
      </c>
      <c r="F173" s="68">
        <v>0</v>
      </c>
      <c r="G173" s="68">
        <v>0</v>
      </c>
      <c r="H173" s="68">
        <v>0</v>
      </c>
    </row>
    <row r="174" spans="1:8" x14ac:dyDescent="0.25">
      <c r="A174" s="57" t="s">
        <v>426</v>
      </c>
      <c r="B174" s="85">
        <v>32211</v>
      </c>
      <c r="C174" s="83" t="s">
        <v>139</v>
      </c>
      <c r="D174" s="68"/>
      <c r="E174" s="68">
        <v>59.74</v>
      </c>
      <c r="F174" s="68">
        <v>0</v>
      </c>
      <c r="G174" s="68">
        <v>0</v>
      </c>
      <c r="H174" s="68">
        <v>0</v>
      </c>
    </row>
    <row r="175" spans="1:8" x14ac:dyDescent="0.25">
      <c r="A175" s="57" t="s">
        <v>425</v>
      </c>
      <c r="B175" s="85">
        <v>32212</v>
      </c>
      <c r="C175" s="83" t="s">
        <v>424</v>
      </c>
      <c r="D175" s="68"/>
      <c r="E175" s="68">
        <v>1228.8399999999999</v>
      </c>
      <c r="F175" s="68">
        <v>0</v>
      </c>
      <c r="G175" s="68">
        <v>0</v>
      </c>
      <c r="H175" s="68">
        <v>0</v>
      </c>
    </row>
    <row r="176" spans="1:8" x14ac:dyDescent="0.25">
      <c r="A176" s="57" t="s">
        <v>423</v>
      </c>
      <c r="B176" s="85">
        <v>32224</v>
      </c>
      <c r="C176" s="83" t="s">
        <v>422</v>
      </c>
      <c r="D176" s="68"/>
      <c r="E176" s="68">
        <v>11505.41</v>
      </c>
      <c r="F176" s="68">
        <v>0</v>
      </c>
      <c r="G176" s="68">
        <v>0</v>
      </c>
      <c r="H176" s="68">
        <v>0</v>
      </c>
    </row>
    <row r="177" spans="1:8" x14ac:dyDescent="0.25">
      <c r="A177" s="57" t="s">
        <v>421</v>
      </c>
      <c r="B177" s="85">
        <v>32242</v>
      </c>
      <c r="C177" s="83" t="s">
        <v>420</v>
      </c>
      <c r="D177" s="68"/>
      <c r="E177" s="68">
        <v>196</v>
      </c>
      <c r="F177" s="68">
        <v>0</v>
      </c>
      <c r="G177" s="68">
        <v>0</v>
      </c>
      <c r="H177" s="68">
        <v>0</v>
      </c>
    </row>
    <row r="178" spans="1:8" x14ac:dyDescent="0.25">
      <c r="A178" s="57" t="s">
        <v>419</v>
      </c>
      <c r="B178" s="85">
        <v>32251</v>
      </c>
      <c r="C178" s="83" t="s">
        <v>69</v>
      </c>
      <c r="D178" s="68"/>
      <c r="E178" s="68">
        <v>60</v>
      </c>
      <c r="F178" s="68">
        <v>0</v>
      </c>
      <c r="G178" s="68">
        <v>0</v>
      </c>
      <c r="H178" s="68">
        <v>0</v>
      </c>
    </row>
    <row r="179" spans="1:8" x14ac:dyDescent="0.25">
      <c r="A179" s="57" t="s">
        <v>418</v>
      </c>
      <c r="B179" s="85">
        <v>32311</v>
      </c>
      <c r="C179" s="83" t="s">
        <v>417</v>
      </c>
      <c r="D179" s="68"/>
      <c r="E179" s="68">
        <v>0</v>
      </c>
      <c r="F179" s="68">
        <v>0</v>
      </c>
      <c r="G179" s="68">
        <v>0</v>
      </c>
      <c r="H179" s="68">
        <v>0</v>
      </c>
    </row>
    <row r="180" spans="1:8" x14ac:dyDescent="0.25">
      <c r="A180" s="57" t="s">
        <v>416</v>
      </c>
      <c r="B180" s="85">
        <v>32322</v>
      </c>
      <c r="C180" s="83" t="s">
        <v>415</v>
      </c>
      <c r="D180" s="68"/>
      <c r="E180" s="68">
        <v>43800</v>
      </c>
      <c r="F180" s="68">
        <v>0</v>
      </c>
      <c r="G180" s="68">
        <v>0</v>
      </c>
      <c r="H180" s="68">
        <v>0</v>
      </c>
    </row>
    <row r="181" spans="1:8" x14ac:dyDescent="0.25">
      <c r="A181" s="57" t="s">
        <v>414</v>
      </c>
      <c r="B181" s="85">
        <v>32339</v>
      </c>
      <c r="C181" s="83" t="s">
        <v>413</v>
      </c>
      <c r="D181" s="68"/>
      <c r="E181" s="68">
        <v>8080</v>
      </c>
      <c r="F181" s="68">
        <v>0</v>
      </c>
      <c r="G181" s="68">
        <v>0</v>
      </c>
      <c r="H181" s="68">
        <v>0</v>
      </c>
    </row>
    <row r="182" spans="1:8" x14ac:dyDescent="0.25">
      <c r="A182" s="57" t="s">
        <v>412</v>
      </c>
      <c r="B182" s="85">
        <v>32345</v>
      </c>
      <c r="C182" s="83" t="s">
        <v>411</v>
      </c>
      <c r="D182" s="68"/>
      <c r="E182" s="68">
        <v>1312.5</v>
      </c>
      <c r="F182" s="68">
        <v>0</v>
      </c>
      <c r="G182" s="68">
        <v>0</v>
      </c>
      <c r="H182" s="68">
        <v>0</v>
      </c>
    </row>
    <row r="183" spans="1:8" x14ac:dyDescent="0.25">
      <c r="A183" s="57" t="s">
        <v>410</v>
      </c>
      <c r="B183" s="85">
        <v>32354</v>
      </c>
      <c r="C183" s="83" t="s">
        <v>409</v>
      </c>
      <c r="D183" s="68"/>
      <c r="E183" s="68">
        <v>3291.76</v>
      </c>
      <c r="F183" s="68">
        <v>0</v>
      </c>
      <c r="G183" s="68">
        <v>0</v>
      </c>
      <c r="H183" s="68">
        <v>0</v>
      </c>
    </row>
    <row r="184" spans="1:8" x14ac:dyDescent="0.25">
      <c r="A184" s="57" t="s">
        <v>408</v>
      </c>
      <c r="B184" s="85">
        <v>32373</v>
      </c>
      <c r="C184" s="83" t="s">
        <v>407</v>
      </c>
      <c r="D184" s="68"/>
      <c r="E184" s="68">
        <v>4000</v>
      </c>
      <c r="F184" s="68">
        <v>0</v>
      </c>
      <c r="G184" s="68">
        <v>0</v>
      </c>
      <c r="H184" s="68">
        <v>0</v>
      </c>
    </row>
    <row r="185" spans="1:8" x14ac:dyDescent="0.25">
      <c r="A185" s="57" t="s">
        <v>406</v>
      </c>
      <c r="B185" s="85">
        <v>32379</v>
      </c>
      <c r="C185" s="83" t="s">
        <v>405</v>
      </c>
      <c r="D185" s="68"/>
      <c r="E185" s="68">
        <v>655</v>
      </c>
      <c r="F185" s="68">
        <v>0</v>
      </c>
      <c r="G185" s="68">
        <v>0</v>
      </c>
      <c r="H185" s="68">
        <v>0</v>
      </c>
    </row>
    <row r="186" spans="1:8" x14ac:dyDescent="0.25">
      <c r="A186" s="57" t="s">
        <v>404</v>
      </c>
      <c r="B186" s="85">
        <v>32389</v>
      </c>
      <c r="C186" s="83" t="s">
        <v>111</v>
      </c>
      <c r="D186" s="68"/>
      <c r="E186" s="68">
        <v>3187.5</v>
      </c>
      <c r="F186" s="68">
        <v>0</v>
      </c>
      <c r="G186" s="68">
        <v>0</v>
      </c>
      <c r="H186" s="68">
        <v>0</v>
      </c>
    </row>
    <row r="187" spans="1:8" x14ac:dyDescent="0.25">
      <c r="A187" s="57" t="s">
        <v>403</v>
      </c>
      <c r="B187" s="85">
        <v>32399</v>
      </c>
      <c r="C187" s="83" t="s">
        <v>127</v>
      </c>
      <c r="D187" s="68"/>
      <c r="E187" s="68">
        <v>1390.83</v>
      </c>
      <c r="F187" s="68">
        <v>0</v>
      </c>
      <c r="G187" s="68">
        <v>0</v>
      </c>
      <c r="H187" s="68">
        <v>0</v>
      </c>
    </row>
    <row r="188" spans="1:8" x14ac:dyDescent="0.25">
      <c r="A188" s="57" t="s">
        <v>402</v>
      </c>
      <c r="B188" s="85">
        <v>32952</v>
      </c>
      <c r="C188" s="83" t="s">
        <v>116</v>
      </c>
      <c r="D188" s="68"/>
      <c r="E188" s="68">
        <v>179.18</v>
      </c>
      <c r="F188" s="68">
        <v>0</v>
      </c>
      <c r="G188" s="68">
        <v>0</v>
      </c>
      <c r="H188" s="68">
        <v>0</v>
      </c>
    </row>
    <row r="189" spans="1:8" x14ac:dyDescent="0.25">
      <c r="A189" s="57" t="s">
        <v>305</v>
      </c>
      <c r="B189" s="85">
        <v>32955</v>
      </c>
      <c r="C189" s="83" t="s">
        <v>306</v>
      </c>
      <c r="D189" s="68">
        <v>0</v>
      </c>
      <c r="E189" s="68">
        <v>0</v>
      </c>
      <c r="F189" s="68">
        <v>0</v>
      </c>
      <c r="G189" s="68">
        <v>0</v>
      </c>
      <c r="H189" s="68">
        <v>0</v>
      </c>
    </row>
    <row r="190" spans="1:8" x14ac:dyDescent="0.25">
      <c r="A190" s="57" t="s">
        <v>401</v>
      </c>
      <c r="B190" s="85">
        <v>32961</v>
      </c>
      <c r="C190" s="83" t="s">
        <v>400</v>
      </c>
      <c r="D190" s="68"/>
      <c r="E190" s="68">
        <v>777.67</v>
      </c>
      <c r="F190" s="68">
        <v>0</v>
      </c>
      <c r="G190" s="68">
        <v>0</v>
      </c>
      <c r="H190" s="68">
        <v>0</v>
      </c>
    </row>
    <row r="191" spans="1:8" x14ac:dyDescent="0.25">
      <c r="A191" s="57" t="s">
        <v>307</v>
      </c>
      <c r="B191" s="81">
        <v>32999</v>
      </c>
      <c r="C191" s="84" t="s">
        <v>136</v>
      </c>
      <c r="D191" s="68">
        <v>216341.12</v>
      </c>
      <c r="E191" s="68">
        <v>30.89</v>
      </c>
      <c r="F191" s="68">
        <v>0</v>
      </c>
      <c r="G191" s="68">
        <v>0</v>
      </c>
      <c r="H191" s="68">
        <v>0</v>
      </c>
    </row>
    <row r="192" spans="1:8" x14ac:dyDescent="0.25">
      <c r="A192" s="139">
        <v>34</v>
      </c>
      <c r="B192" s="138" t="s">
        <v>72</v>
      </c>
      <c r="C192" s="140"/>
      <c r="D192" s="136"/>
      <c r="E192" s="136">
        <f>E193+E194+E195</f>
        <v>459.05999999999995</v>
      </c>
      <c r="F192" s="136">
        <f>F193+F194+F195</f>
        <v>0</v>
      </c>
      <c r="G192" s="136">
        <f>G193+G194+G195</f>
        <v>0</v>
      </c>
      <c r="H192" s="136">
        <f>H193+H194+H195</f>
        <v>0</v>
      </c>
    </row>
    <row r="193" spans="1:8" x14ac:dyDescent="0.25">
      <c r="A193" s="57" t="s">
        <v>399</v>
      </c>
      <c r="B193" s="81">
        <v>34331</v>
      </c>
      <c r="C193" s="84" t="s">
        <v>398</v>
      </c>
      <c r="D193" s="68"/>
      <c r="E193" s="68">
        <v>12.57</v>
      </c>
      <c r="F193" s="68">
        <v>0</v>
      </c>
      <c r="G193" s="68">
        <v>0</v>
      </c>
      <c r="H193" s="68">
        <v>0</v>
      </c>
    </row>
    <row r="194" spans="1:8" x14ac:dyDescent="0.25">
      <c r="A194" s="57" t="s">
        <v>397</v>
      </c>
      <c r="B194" s="81">
        <v>34332</v>
      </c>
      <c r="C194" s="84" t="s">
        <v>396</v>
      </c>
      <c r="D194" s="68"/>
      <c r="E194" s="68">
        <v>169.66</v>
      </c>
      <c r="F194" s="68">
        <v>0</v>
      </c>
      <c r="G194" s="68">
        <v>0</v>
      </c>
      <c r="H194" s="68">
        <v>0</v>
      </c>
    </row>
    <row r="195" spans="1:8" x14ac:dyDescent="0.25">
      <c r="A195" s="57" t="s">
        <v>395</v>
      </c>
      <c r="B195" s="81">
        <v>34339</v>
      </c>
      <c r="C195" s="84" t="s">
        <v>394</v>
      </c>
      <c r="D195" s="68"/>
      <c r="E195" s="68">
        <v>276.83</v>
      </c>
      <c r="F195" s="68">
        <v>0</v>
      </c>
      <c r="G195" s="68">
        <v>0</v>
      </c>
      <c r="H195" s="68">
        <v>0</v>
      </c>
    </row>
    <row r="196" spans="1:8" x14ac:dyDescent="0.25">
      <c r="A196" s="139">
        <v>36</v>
      </c>
      <c r="B196" s="138" t="s">
        <v>393</v>
      </c>
      <c r="C196" s="140"/>
      <c r="D196" s="136"/>
      <c r="E196" s="136">
        <f>E197</f>
        <v>296.7</v>
      </c>
      <c r="F196" s="136">
        <f>F197</f>
        <v>0</v>
      </c>
      <c r="G196" s="136">
        <f>G197</f>
        <v>0</v>
      </c>
      <c r="H196" s="136">
        <f>H197</f>
        <v>0</v>
      </c>
    </row>
    <row r="197" spans="1:8" x14ac:dyDescent="0.25">
      <c r="A197" s="57" t="s">
        <v>392</v>
      </c>
      <c r="B197" s="81">
        <v>36812</v>
      </c>
      <c r="C197" s="84" t="s">
        <v>391</v>
      </c>
      <c r="D197" s="68"/>
      <c r="E197" s="68">
        <v>296.7</v>
      </c>
      <c r="F197" s="68">
        <v>0</v>
      </c>
      <c r="G197" s="68">
        <v>0</v>
      </c>
      <c r="H197" s="68">
        <v>0</v>
      </c>
    </row>
    <row r="198" spans="1:8" x14ac:dyDescent="0.25">
      <c r="A198" s="139">
        <v>42</v>
      </c>
      <c r="B198" s="138" t="s">
        <v>390</v>
      </c>
      <c r="C198" s="137" t="s">
        <v>389</v>
      </c>
      <c r="D198" s="136">
        <f>SUM(D199:D205)</f>
        <v>2179861.92</v>
      </c>
      <c r="E198" s="136">
        <f>SUM(E199:E206)</f>
        <v>442089.96</v>
      </c>
      <c r="F198" s="136">
        <f>SUM(F199:F206)</f>
        <v>1300</v>
      </c>
      <c r="G198" s="136">
        <f>SUM(G199:G206)</f>
        <v>1300</v>
      </c>
      <c r="H198" s="136">
        <f>SUM(H199:H206)</f>
        <v>1300</v>
      </c>
    </row>
    <row r="199" spans="1:8" x14ac:dyDescent="0.25">
      <c r="A199" s="57" t="s">
        <v>310</v>
      </c>
      <c r="B199" s="81">
        <v>42123</v>
      </c>
      <c r="C199" s="84" t="s">
        <v>309</v>
      </c>
      <c r="D199" s="68">
        <v>2179861.92</v>
      </c>
      <c r="E199" s="68">
        <v>87346.84</v>
      </c>
      <c r="F199" s="68">
        <v>0</v>
      </c>
      <c r="G199" s="68">
        <v>0</v>
      </c>
      <c r="H199" s="68">
        <v>0</v>
      </c>
    </row>
    <row r="200" spans="1:8" x14ac:dyDescent="0.25">
      <c r="A200" s="57" t="s">
        <v>388</v>
      </c>
      <c r="B200" s="81">
        <v>42211</v>
      </c>
      <c r="C200" s="84" t="s">
        <v>387</v>
      </c>
      <c r="D200" s="68"/>
      <c r="E200" s="68">
        <v>3079.17</v>
      </c>
      <c r="F200" s="68">
        <v>0</v>
      </c>
      <c r="G200" s="68">
        <v>0</v>
      </c>
      <c r="H200" s="68">
        <v>0</v>
      </c>
    </row>
    <row r="201" spans="1:8" x14ac:dyDescent="0.25">
      <c r="A201" s="57" t="s">
        <v>386</v>
      </c>
      <c r="B201" s="81">
        <v>42212</v>
      </c>
      <c r="C201" s="84" t="s">
        <v>385</v>
      </c>
      <c r="D201" s="68"/>
      <c r="E201" s="68">
        <v>3464.09</v>
      </c>
      <c r="F201" s="68">
        <v>0</v>
      </c>
      <c r="G201" s="68">
        <v>0</v>
      </c>
      <c r="H201" s="68">
        <v>0</v>
      </c>
    </row>
    <row r="202" spans="1:8" x14ac:dyDescent="0.25">
      <c r="A202" s="57" t="s">
        <v>384</v>
      </c>
      <c r="B202" s="81">
        <v>42219</v>
      </c>
      <c r="C202" s="84" t="s">
        <v>383</v>
      </c>
      <c r="D202" s="68"/>
      <c r="E202" s="68">
        <v>31782.36</v>
      </c>
      <c r="F202" s="68">
        <v>0</v>
      </c>
      <c r="G202" s="68">
        <v>0</v>
      </c>
      <c r="H202" s="68">
        <v>0</v>
      </c>
    </row>
    <row r="203" spans="1:8" x14ac:dyDescent="0.25">
      <c r="A203" s="57" t="s">
        <v>382</v>
      </c>
      <c r="B203" s="81">
        <v>42261</v>
      </c>
      <c r="C203" s="84" t="s">
        <v>381</v>
      </c>
      <c r="D203" s="68"/>
      <c r="E203" s="68">
        <v>51051.55</v>
      </c>
      <c r="F203" s="68">
        <v>0</v>
      </c>
      <c r="G203" s="68">
        <v>0</v>
      </c>
      <c r="H203" s="68">
        <v>0</v>
      </c>
    </row>
    <row r="204" spans="1:8" x14ac:dyDescent="0.25">
      <c r="A204" s="57" t="s">
        <v>380</v>
      </c>
      <c r="B204" s="81">
        <v>42273</v>
      </c>
      <c r="C204" s="84" t="s">
        <v>379</v>
      </c>
      <c r="D204" s="68"/>
      <c r="E204" s="68">
        <v>264565.95</v>
      </c>
      <c r="F204" s="68">
        <v>0</v>
      </c>
      <c r="G204" s="68">
        <v>0</v>
      </c>
      <c r="H204" s="68">
        <v>0</v>
      </c>
    </row>
    <row r="205" spans="1:8" x14ac:dyDescent="0.25">
      <c r="A205" s="57" t="s">
        <v>378</v>
      </c>
      <c r="B205" s="81">
        <v>42411</v>
      </c>
      <c r="C205" s="84" t="s">
        <v>377</v>
      </c>
      <c r="D205" s="68"/>
      <c r="E205" s="68">
        <v>800</v>
      </c>
      <c r="F205" s="68">
        <v>1300</v>
      </c>
      <c r="G205" s="68">
        <v>1300</v>
      </c>
      <c r="H205" s="68">
        <v>1300</v>
      </c>
    </row>
    <row r="206" spans="1:8" x14ac:dyDescent="0.25">
      <c r="A206" s="57" t="s">
        <v>308</v>
      </c>
      <c r="B206" s="81">
        <v>92221</v>
      </c>
      <c r="C206" s="84" t="s">
        <v>263</v>
      </c>
      <c r="D206" s="68"/>
      <c r="E206" s="68"/>
      <c r="F206" s="68">
        <v>0</v>
      </c>
      <c r="G206" s="68">
        <v>0</v>
      </c>
      <c r="H206" s="68">
        <v>0</v>
      </c>
    </row>
    <row r="207" spans="1:8" x14ac:dyDescent="0.25">
      <c r="A207" s="211" t="s">
        <v>18</v>
      </c>
      <c r="B207" s="212"/>
      <c r="C207" s="55"/>
      <c r="D207" s="74"/>
      <c r="E207" s="74"/>
      <c r="F207" s="74"/>
      <c r="G207" s="74"/>
      <c r="H207" s="74"/>
    </row>
    <row r="208" spans="1:8" x14ac:dyDescent="0.25">
      <c r="A208" s="57"/>
      <c r="B208" s="78" t="s">
        <v>76</v>
      </c>
      <c r="C208" s="75" t="s">
        <v>89</v>
      </c>
      <c r="D208" s="68"/>
      <c r="E208" s="68"/>
      <c r="F208" s="68"/>
      <c r="G208" s="68"/>
      <c r="H208" s="68"/>
    </row>
    <row r="209" spans="1:8" x14ac:dyDescent="0.25">
      <c r="A209" s="57"/>
      <c r="B209" s="78" t="s">
        <v>311</v>
      </c>
      <c r="C209" s="75" t="s">
        <v>94</v>
      </c>
      <c r="D209" s="55" t="s">
        <v>57</v>
      </c>
      <c r="E209" s="55" t="s">
        <v>57</v>
      </c>
      <c r="F209" s="55" t="s">
        <v>57</v>
      </c>
      <c r="G209" s="55"/>
      <c r="H209" s="55"/>
    </row>
    <row r="210" spans="1:8" x14ac:dyDescent="0.25">
      <c r="A210" s="57"/>
      <c r="B210" s="79" t="s">
        <v>175</v>
      </c>
      <c r="C210" s="76" t="s">
        <v>97</v>
      </c>
      <c r="D210" s="56" t="s">
        <v>376</v>
      </c>
      <c r="E210" s="56" t="s">
        <v>375</v>
      </c>
      <c r="F210" s="56" t="s">
        <v>374</v>
      </c>
      <c r="G210" s="56" t="s">
        <v>98</v>
      </c>
      <c r="H210" s="56" t="s">
        <v>373</v>
      </c>
    </row>
    <row r="211" spans="1:8" x14ac:dyDescent="0.25">
      <c r="A211" s="59">
        <v>3</v>
      </c>
      <c r="B211" s="80" t="s">
        <v>61</v>
      </c>
      <c r="C211" s="60"/>
      <c r="D211" s="61">
        <f>SUM(D212+D213)</f>
        <v>0</v>
      </c>
      <c r="E211" s="61">
        <f>E213</f>
        <v>0</v>
      </c>
      <c r="F211" s="61">
        <f>F213</f>
        <v>0</v>
      </c>
      <c r="G211" s="61">
        <f>G213</f>
        <v>0</v>
      </c>
      <c r="H211" s="61">
        <f>H213</f>
        <v>0</v>
      </c>
    </row>
    <row r="212" spans="1:8" x14ac:dyDescent="0.25">
      <c r="A212" s="109">
        <v>31</v>
      </c>
      <c r="B212" s="106" t="s">
        <v>11</v>
      </c>
      <c r="C212" s="110"/>
      <c r="D212" s="107"/>
      <c r="E212" s="107"/>
      <c r="F212" s="107"/>
      <c r="G212" s="107"/>
      <c r="H212" s="107"/>
    </row>
    <row r="213" spans="1:8" x14ac:dyDescent="0.25">
      <c r="A213" s="65">
        <v>32</v>
      </c>
      <c r="B213" s="64" t="s">
        <v>19</v>
      </c>
      <c r="C213" s="65"/>
      <c r="D213" s="70">
        <f>SUM(D214:D215)</f>
        <v>0</v>
      </c>
      <c r="E213" s="70">
        <f>SUM(E214:E215)</f>
        <v>0</v>
      </c>
      <c r="F213" s="70">
        <f>SUM(F214:F215)</f>
        <v>0</v>
      </c>
      <c r="G213" s="70">
        <f>SUM(G214:G215)</f>
        <v>0</v>
      </c>
      <c r="H213" s="70">
        <f>SUM(H214:H215)</f>
        <v>0</v>
      </c>
    </row>
    <row r="214" spans="1:8" x14ac:dyDescent="0.25">
      <c r="A214" s="57" t="s">
        <v>312</v>
      </c>
      <c r="B214" s="81">
        <v>32999</v>
      </c>
      <c r="C214" s="92" t="s">
        <v>136</v>
      </c>
      <c r="D214" s="68">
        <v>0</v>
      </c>
      <c r="E214" s="68">
        <v>0</v>
      </c>
      <c r="F214" s="68">
        <v>0</v>
      </c>
      <c r="G214" s="68">
        <v>0</v>
      </c>
      <c r="H214" s="68">
        <v>0</v>
      </c>
    </row>
    <row r="215" spans="1:8" x14ac:dyDescent="0.25">
      <c r="A215" s="114" t="s">
        <v>313</v>
      </c>
      <c r="B215" s="115">
        <v>92221</v>
      </c>
      <c r="C215" s="92" t="s">
        <v>263</v>
      </c>
      <c r="D215" s="68"/>
      <c r="E215" s="68"/>
      <c r="F215" s="68"/>
      <c r="G215" s="68"/>
      <c r="H215" s="68"/>
    </row>
    <row r="216" spans="1:8" x14ac:dyDescent="0.25">
      <c r="A216" s="211" t="s">
        <v>18</v>
      </c>
      <c r="B216" s="212"/>
      <c r="C216" s="55"/>
      <c r="D216" s="74"/>
      <c r="E216" s="74"/>
      <c r="F216" s="74"/>
      <c r="G216" s="74"/>
      <c r="H216" s="74"/>
    </row>
    <row r="217" spans="1:8" x14ac:dyDescent="0.25">
      <c r="A217" s="57"/>
      <c r="B217" s="78" t="s">
        <v>76</v>
      </c>
      <c r="C217" s="75" t="s">
        <v>89</v>
      </c>
      <c r="D217" s="68"/>
      <c r="E217" s="68"/>
      <c r="F217" s="68"/>
      <c r="G217" s="68"/>
      <c r="H217" s="68"/>
    </row>
    <row r="218" spans="1:8" x14ac:dyDescent="0.25">
      <c r="A218" s="57"/>
      <c r="B218" s="78" t="s">
        <v>311</v>
      </c>
      <c r="C218" s="75" t="s">
        <v>91</v>
      </c>
      <c r="D218" s="55" t="s">
        <v>57</v>
      </c>
      <c r="E218" s="55" t="s">
        <v>57</v>
      </c>
      <c r="F218" s="55" t="s">
        <v>57</v>
      </c>
      <c r="G218" s="55"/>
      <c r="H218" s="55"/>
    </row>
    <row r="219" spans="1:8" x14ac:dyDescent="0.25">
      <c r="A219" s="57"/>
      <c r="B219" s="79" t="s">
        <v>92</v>
      </c>
      <c r="C219" s="76" t="s">
        <v>93</v>
      </c>
      <c r="D219" s="56" t="s">
        <v>376</v>
      </c>
      <c r="E219" s="56" t="s">
        <v>375</v>
      </c>
      <c r="F219" s="56" t="s">
        <v>374</v>
      </c>
      <c r="G219" s="56" t="s">
        <v>98</v>
      </c>
      <c r="H219" s="56" t="s">
        <v>373</v>
      </c>
    </row>
    <row r="220" spans="1:8" x14ac:dyDescent="0.25">
      <c r="A220" s="59" t="s">
        <v>60</v>
      </c>
      <c r="B220" s="80" t="s">
        <v>61</v>
      </c>
      <c r="C220" s="60"/>
      <c r="D220" s="61">
        <f>SUM(D221+D240)</f>
        <v>3177.33</v>
      </c>
      <c r="E220" s="61">
        <f>SUM(E221+E240)</f>
        <v>20000</v>
      </c>
      <c r="F220" s="61">
        <f t="shared" ref="F220:H220" si="4">SUM(F221+F240)</f>
        <v>20000</v>
      </c>
      <c r="G220" s="61">
        <f t="shared" si="4"/>
        <v>20000</v>
      </c>
      <c r="H220" s="61">
        <f t="shared" si="4"/>
        <v>20000</v>
      </c>
    </row>
    <row r="221" spans="1:8" x14ac:dyDescent="0.25">
      <c r="A221" s="62">
        <v>3</v>
      </c>
      <c r="B221" s="62" t="s">
        <v>10</v>
      </c>
      <c r="C221" s="62"/>
      <c r="D221" s="63">
        <f>SUM(D222+D223+D238)</f>
        <v>3144.04</v>
      </c>
      <c r="E221" s="63">
        <f>SUM(E222+E223+E238)</f>
        <v>20000</v>
      </c>
      <c r="F221" s="63">
        <f t="shared" ref="F221:H221" si="5">SUM(F222+F223+F238)</f>
        <v>20000</v>
      </c>
      <c r="G221" s="63">
        <f t="shared" si="5"/>
        <v>20000</v>
      </c>
      <c r="H221" s="63">
        <f t="shared" si="5"/>
        <v>20000</v>
      </c>
    </row>
    <row r="222" spans="1:8" x14ac:dyDescent="0.25">
      <c r="A222" s="108">
        <v>31</v>
      </c>
      <c r="B222" s="106" t="s">
        <v>11</v>
      </c>
      <c r="C222" s="105"/>
      <c r="D222" s="107"/>
      <c r="E222" s="107">
        <f>SUM(E224:E226)</f>
        <v>12750</v>
      </c>
      <c r="F222" s="107">
        <f t="shared" ref="F222:H222" si="6">SUM(F224:F226)</f>
        <v>12750</v>
      </c>
      <c r="G222" s="107">
        <f t="shared" si="6"/>
        <v>12750</v>
      </c>
      <c r="H222" s="107">
        <f t="shared" si="6"/>
        <v>12750</v>
      </c>
    </row>
    <row r="223" spans="1:8" x14ac:dyDescent="0.25">
      <c r="A223" s="64">
        <v>32</v>
      </c>
      <c r="B223" s="64" t="s">
        <v>19</v>
      </c>
      <c r="C223" s="65"/>
      <c r="D223" s="70">
        <f>SUM(D229:D237)</f>
        <v>3144.04</v>
      </c>
      <c r="E223" s="70">
        <f>SUM(E227:E237)</f>
        <v>7250</v>
      </c>
      <c r="F223" s="70">
        <f t="shared" ref="F223:H223" si="7">SUM(F227:F237)</f>
        <v>7250</v>
      </c>
      <c r="G223" s="70">
        <f t="shared" si="7"/>
        <v>7250</v>
      </c>
      <c r="H223" s="70">
        <f t="shared" si="7"/>
        <v>7250</v>
      </c>
    </row>
    <row r="224" spans="1:8" x14ac:dyDescent="0.25">
      <c r="A224" s="143" t="s">
        <v>522</v>
      </c>
      <c r="B224" s="143">
        <v>31112</v>
      </c>
      <c r="C224" s="89" t="s">
        <v>529</v>
      </c>
      <c r="D224" s="90"/>
      <c r="E224" s="90">
        <v>10000</v>
      </c>
      <c r="F224" s="90">
        <v>10000</v>
      </c>
      <c r="G224" s="90">
        <v>10000</v>
      </c>
      <c r="H224" s="90">
        <v>10000</v>
      </c>
    </row>
    <row r="225" spans="1:8" x14ac:dyDescent="0.25">
      <c r="A225" s="143" t="s">
        <v>523</v>
      </c>
      <c r="B225" s="143">
        <v>31216</v>
      </c>
      <c r="C225" s="154" t="s">
        <v>530</v>
      </c>
      <c r="D225" s="90"/>
      <c r="E225" s="90">
        <v>1100</v>
      </c>
      <c r="F225" s="90">
        <v>1100</v>
      </c>
      <c r="G225" s="90">
        <v>1100</v>
      </c>
      <c r="H225" s="90">
        <v>1100</v>
      </c>
    </row>
    <row r="226" spans="1:8" x14ac:dyDescent="0.25">
      <c r="A226" s="143" t="s">
        <v>524</v>
      </c>
      <c r="B226" s="143">
        <v>31321</v>
      </c>
      <c r="C226" s="89" t="s">
        <v>531</v>
      </c>
      <c r="D226" s="90"/>
      <c r="E226" s="90">
        <v>1650</v>
      </c>
      <c r="F226" s="90">
        <v>1650</v>
      </c>
      <c r="G226" s="90">
        <v>1650</v>
      </c>
      <c r="H226" s="90">
        <v>1650</v>
      </c>
    </row>
    <row r="227" spans="1:8" x14ac:dyDescent="0.25">
      <c r="A227" s="143" t="s">
        <v>526</v>
      </c>
      <c r="B227" s="143">
        <v>32111</v>
      </c>
      <c r="C227" s="153" t="s">
        <v>434</v>
      </c>
      <c r="D227" s="90"/>
      <c r="E227" s="90">
        <v>600</v>
      </c>
      <c r="F227" s="90">
        <v>600</v>
      </c>
      <c r="G227" s="90">
        <v>600</v>
      </c>
      <c r="H227" s="90">
        <v>600</v>
      </c>
    </row>
    <row r="228" spans="1:8" x14ac:dyDescent="0.25">
      <c r="A228" s="143" t="s">
        <v>525</v>
      </c>
      <c r="B228" s="143">
        <v>32115</v>
      </c>
      <c r="C228" s="89" t="s">
        <v>532</v>
      </c>
      <c r="D228" s="90"/>
      <c r="E228" s="90">
        <v>600</v>
      </c>
      <c r="F228" s="90">
        <v>600</v>
      </c>
      <c r="G228" s="90">
        <v>600</v>
      </c>
      <c r="H228" s="90">
        <v>600</v>
      </c>
    </row>
    <row r="229" spans="1:8" x14ac:dyDescent="0.25">
      <c r="A229" s="57" t="s">
        <v>314</v>
      </c>
      <c r="B229" s="81">
        <v>32119</v>
      </c>
      <c r="C229" s="57" t="s">
        <v>137</v>
      </c>
      <c r="D229" s="68">
        <v>367</v>
      </c>
      <c r="E229" s="68">
        <v>0</v>
      </c>
      <c r="F229" s="68">
        <v>0</v>
      </c>
      <c r="G229" s="68">
        <v>0</v>
      </c>
      <c r="H229" s="68">
        <v>0</v>
      </c>
    </row>
    <row r="230" spans="1:8" x14ac:dyDescent="0.25">
      <c r="A230" s="57" t="s">
        <v>527</v>
      </c>
      <c r="B230" s="81">
        <v>32121</v>
      </c>
      <c r="C230" s="57" t="s">
        <v>428</v>
      </c>
      <c r="D230" s="68"/>
      <c r="E230" s="68">
        <v>2000</v>
      </c>
      <c r="F230" s="68">
        <v>2000</v>
      </c>
      <c r="G230" s="68">
        <v>2000</v>
      </c>
      <c r="H230" s="68">
        <v>2000</v>
      </c>
    </row>
    <row r="231" spans="1:8" x14ac:dyDescent="0.25">
      <c r="A231" s="57" t="s">
        <v>315</v>
      </c>
      <c r="B231" s="81">
        <v>32131</v>
      </c>
      <c r="C231" s="57" t="s">
        <v>138</v>
      </c>
      <c r="D231" s="68">
        <v>0</v>
      </c>
      <c r="E231" s="68">
        <v>250</v>
      </c>
      <c r="F231" s="68">
        <v>250</v>
      </c>
      <c r="G231" s="68">
        <v>250</v>
      </c>
      <c r="H231" s="68">
        <v>250</v>
      </c>
    </row>
    <row r="232" spans="1:8" x14ac:dyDescent="0.25">
      <c r="A232" s="57" t="s">
        <v>316</v>
      </c>
      <c r="B232" s="81">
        <v>32211</v>
      </c>
      <c r="C232" s="57" t="s">
        <v>139</v>
      </c>
      <c r="D232" s="68">
        <v>365.07</v>
      </c>
      <c r="E232" s="68">
        <v>300</v>
      </c>
      <c r="F232" s="68">
        <v>300</v>
      </c>
      <c r="G232" s="68">
        <v>300</v>
      </c>
      <c r="H232" s="68">
        <v>300</v>
      </c>
    </row>
    <row r="233" spans="1:8" x14ac:dyDescent="0.25">
      <c r="A233" s="57" t="s">
        <v>317</v>
      </c>
      <c r="B233" s="81">
        <v>32229</v>
      </c>
      <c r="C233" s="57" t="s">
        <v>140</v>
      </c>
      <c r="D233" s="68">
        <v>23.88</v>
      </c>
      <c r="E233" s="68">
        <v>1500</v>
      </c>
      <c r="F233" s="68">
        <v>1500</v>
      </c>
      <c r="G233" s="68">
        <v>1500</v>
      </c>
      <c r="H233" s="68">
        <v>1500</v>
      </c>
    </row>
    <row r="234" spans="1:8" x14ac:dyDescent="0.25">
      <c r="A234" s="57" t="s">
        <v>318</v>
      </c>
      <c r="B234" s="81">
        <v>32319</v>
      </c>
      <c r="C234" s="57" t="s">
        <v>126</v>
      </c>
      <c r="D234" s="68">
        <v>325</v>
      </c>
      <c r="E234" s="68">
        <v>0</v>
      </c>
      <c r="F234" s="68">
        <v>0</v>
      </c>
      <c r="G234" s="68">
        <v>0</v>
      </c>
      <c r="H234" s="68">
        <v>0</v>
      </c>
    </row>
    <row r="235" spans="1:8" x14ac:dyDescent="0.25">
      <c r="A235" s="57" t="s">
        <v>528</v>
      </c>
      <c r="B235" s="81">
        <v>32942</v>
      </c>
      <c r="C235" s="57" t="s">
        <v>533</v>
      </c>
      <c r="D235" s="68"/>
      <c r="E235" s="68">
        <v>500</v>
      </c>
      <c r="F235" s="68">
        <v>500</v>
      </c>
      <c r="G235" s="68">
        <v>500</v>
      </c>
      <c r="H235" s="68">
        <v>500</v>
      </c>
    </row>
    <row r="236" spans="1:8" x14ac:dyDescent="0.25">
      <c r="A236" s="57" t="s">
        <v>319</v>
      </c>
      <c r="B236" s="81">
        <v>32999</v>
      </c>
      <c r="C236" s="57" t="s">
        <v>141</v>
      </c>
      <c r="D236" s="68">
        <v>2063.09</v>
      </c>
      <c r="E236" s="68">
        <v>1500</v>
      </c>
      <c r="F236" s="68">
        <v>1500</v>
      </c>
      <c r="G236" s="68">
        <v>1500</v>
      </c>
      <c r="H236" s="68">
        <v>1500</v>
      </c>
    </row>
    <row r="237" spans="1:8" x14ac:dyDescent="0.25">
      <c r="A237" s="57" t="s">
        <v>320</v>
      </c>
      <c r="B237" s="81">
        <v>92221</v>
      </c>
      <c r="C237" s="57" t="s">
        <v>263</v>
      </c>
      <c r="D237" s="68"/>
      <c r="E237" s="68"/>
      <c r="F237" s="68"/>
      <c r="G237" s="68"/>
      <c r="H237" s="68"/>
    </row>
    <row r="238" spans="1:8" x14ac:dyDescent="0.25">
      <c r="A238" s="65">
        <v>34</v>
      </c>
      <c r="B238" s="64" t="s">
        <v>72</v>
      </c>
      <c r="C238" s="65"/>
      <c r="D238" s="70">
        <f>D239</f>
        <v>0</v>
      </c>
      <c r="E238" s="70">
        <f>E239</f>
        <v>0</v>
      </c>
      <c r="F238" s="70">
        <f>F239</f>
        <v>0</v>
      </c>
      <c r="G238" s="70">
        <f>G239</f>
        <v>0</v>
      </c>
      <c r="H238" s="70">
        <f>H239</f>
        <v>0</v>
      </c>
    </row>
    <row r="239" spans="1:8" x14ac:dyDescent="0.25">
      <c r="A239" s="57"/>
      <c r="B239" s="81">
        <v>34311</v>
      </c>
      <c r="C239" s="57" t="s">
        <v>73</v>
      </c>
      <c r="D239" s="68">
        <v>0</v>
      </c>
      <c r="E239" s="68">
        <v>0</v>
      </c>
      <c r="F239" s="68">
        <v>0</v>
      </c>
      <c r="G239" s="68">
        <v>0</v>
      </c>
      <c r="H239" s="68">
        <v>0</v>
      </c>
    </row>
    <row r="240" spans="1:8" x14ac:dyDescent="0.25">
      <c r="A240" s="71">
        <v>4</v>
      </c>
      <c r="B240" s="82" t="s">
        <v>74</v>
      </c>
      <c r="C240" s="71"/>
      <c r="D240" s="63">
        <f>D241</f>
        <v>33.29</v>
      </c>
      <c r="E240" s="63">
        <f>E241</f>
        <v>0</v>
      </c>
      <c r="F240" s="63">
        <f>F241</f>
        <v>0</v>
      </c>
      <c r="G240" s="63">
        <f>G241</f>
        <v>0</v>
      </c>
      <c r="H240" s="63">
        <f>H241</f>
        <v>0</v>
      </c>
    </row>
    <row r="241" spans="1:8" x14ac:dyDescent="0.25">
      <c r="A241" s="57"/>
      <c r="B241" s="81">
        <v>42273</v>
      </c>
      <c r="C241" s="54" t="s">
        <v>26</v>
      </c>
      <c r="D241" s="68">
        <v>33.29</v>
      </c>
      <c r="E241" s="68">
        <v>0</v>
      </c>
      <c r="F241" s="68">
        <v>0</v>
      </c>
      <c r="G241" s="68">
        <v>0</v>
      </c>
      <c r="H241" s="68">
        <v>0</v>
      </c>
    </row>
    <row r="242" spans="1:8" x14ac:dyDescent="0.25">
      <c r="D242" s="73"/>
      <c r="E242" s="73"/>
      <c r="F242" s="73"/>
      <c r="G242" s="73"/>
      <c r="H242" s="73"/>
    </row>
    <row r="243" spans="1:8" x14ac:dyDescent="0.25">
      <c r="A243" s="211" t="s">
        <v>18</v>
      </c>
      <c r="B243" s="212"/>
      <c r="C243" s="55"/>
      <c r="D243" s="74"/>
      <c r="E243" s="74"/>
      <c r="F243" s="74"/>
      <c r="G243" s="74"/>
      <c r="H243" s="74"/>
    </row>
    <row r="244" spans="1:8" x14ac:dyDescent="0.25">
      <c r="A244" s="57"/>
      <c r="B244" s="78" t="s">
        <v>76</v>
      </c>
      <c r="C244" s="75" t="s">
        <v>89</v>
      </c>
      <c r="D244" s="68"/>
      <c r="E244" s="68"/>
      <c r="F244" s="68"/>
      <c r="G244" s="68"/>
      <c r="H244" s="68"/>
    </row>
    <row r="245" spans="1:8" x14ac:dyDescent="0.25">
      <c r="A245" s="57"/>
      <c r="B245" s="78" t="s">
        <v>311</v>
      </c>
      <c r="C245" s="75" t="s">
        <v>94</v>
      </c>
      <c r="D245" s="55" t="s">
        <v>57</v>
      </c>
      <c r="E245" s="55" t="s">
        <v>57</v>
      </c>
      <c r="F245" s="55" t="s">
        <v>57</v>
      </c>
      <c r="G245" s="55"/>
      <c r="H245" s="55"/>
    </row>
    <row r="246" spans="1:8" x14ac:dyDescent="0.25">
      <c r="A246" s="57"/>
      <c r="B246" s="79" t="s">
        <v>627</v>
      </c>
      <c r="C246" s="76" t="s">
        <v>95</v>
      </c>
      <c r="D246" s="56" t="s">
        <v>376</v>
      </c>
      <c r="E246" s="56" t="s">
        <v>375</v>
      </c>
      <c r="F246" s="56" t="s">
        <v>374</v>
      </c>
      <c r="G246" s="56" t="s">
        <v>98</v>
      </c>
      <c r="H246" s="56" t="s">
        <v>373</v>
      </c>
    </row>
    <row r="247" spans="1:8" x14ac:dyDescent="0.25">
      <c r="A247" s="59" t="s">
        <v>60</v>
      </c>
      <c r="B247" s="80" t="s">
        <v>61</v>
      </c>
      <c r="C247" s="60"/>
      <c r="D247" s="61">
        <f>SUM(D248+D255)</f>
        <v>3349.25</v>
      </c>
      <c r="E247" s="61">
        <f>SUM(E248+E255)</f>
        <v>7000</v>
      </c>
      <c r="F247" s="61">
        <f t="shared" ref="F247:H247" si="8">SUM(F248+F255)</f>
        <v>7000</v>
      </c>
      <c r="G247" s="61">
        <f t="shared" si="8"/>
        <v>7000</v>
      </c>
      <c r="H247" s="61">
        <f t="shared" si="8"/>
        <v>7000</v>
      </c>
    </row>
    <row r="248" spans="1:8" x14ac:dyDescent="0.25">
      <c r="A248" s="62">
        <v>3</v>
      </c>
      <c r="B248" s="62" t="s">
        <v>10</v>
      </c>
      <c r="C248" s="62"/>
      <c r="D248" s="63">
        <f>SUM(D252+D253)</f>
        <v>3349.25</v>
      </c>
      <c r="E248" s="63">
        <f>SUM(E249+E253)</f>
        <v>6300</v>
      </c>
      <c r="F248" s="63">
        <f t="shared" ref="F248:H248" si="9">SUM(F249+F253)</f>
        <v>6300</v>
      </c>
      <c r="G248" s="63">
        <f t="shared" si="9"/>
        <v>6300</v>
      </c>
      <c r="H248" s="63">
        <f t="shared" si="9"/>
        <v>6300</v>
      </c>
    </row>
    <row r="249" spans="1:8" x14ac:dyDescent="0.25">
      <c r="A249" s="64">
        <v>32</v>
      </c>
      <c r="B249" s="64" t="s">
        <v>19</v>
      </c>
      <c r="C249" s="66"/>
      <c r="D249" s="70">
        <f>D252</f>
        <v>3349.25</v>
      </c>
      <c r="E249" s="70">
        <f>SUM(E250:E252)</f>
        <v>6300</v>
      </c>
      <c r="F249" s="70">
        <f t="shared" ref="F249:H249" si="10">SUM(F250:F252)</f>
        <v>6300</v>
      </c>
      <c r="G249" s="70">
        <f t="shared" si="10"/>
        <v>6300</v>
      </c>
      <c r="H249" s="70">
        <f t="shared" si="10"/>
        <v>6300</v>
      </c>
    </row>
    <row r="250" spans="1:8" x14ac:dyDescent="0.25">
      <c r="A250" s="143" t="s">
        <v>534</v>
      </c>
      <c r="B250" s="143">
        <v>32112</v>
      </c>
      <c r="C250" s="89" t="s">
        <v>536</v>
      </c>
      <c r="D250" s="90"/>
      <c r="E250" s="90">
        <v>6000</v>
      </c>
      <c r="F250" s="90">
        <v>6000</v>
      </c>
      <c r="G250" s="90">
        <v>6000</v>
      </c>
      <c r="H250" s="90">
        <v>6000</v>
      </c>
    </row>
    <row r="251" spans="1:8" x14ac:dyDescent="0.25">
      <c r="A251" s="143" t="s">
        <v>535</v>
      </c>
      <c r="B251" s="143">
        <v>32216</v>
      </c>
      <c r="C251" s="153" t="s">
        <v>537</v>
      </c>
      <c r="D251" s="90"/>
      <c r="E251" s="90">
        <v>300</v>
      </c>
      <c r="F251" s="90">
        <v>300</v>
      </c>
      <c r="G251" s="90">
        <v>300</v>
      </c>
      <c r="H251" s="90">
        <v>300</v>
      </c>
    </row>
    <row r="252" spans="1:8" x14ac:dyDescent="0.25">
      <c r="A252" s="57" t="s">
        <v>260</v>
      </c>
      <c r="B252" s="81">
        <v>32999</v>
      </c>
      <c r="C252" s="57" t="s">
        <v>82</v>
      </c>
      <c r="D252" s="68">
        <v>3349.25</v>
      </c>
      <c r="E252" s="68">
        <v>0</v>
      </c>
      <c r="F252" s="68">
        <v>0</v>
      </c>
      <c r="G252" s="68">
        <v>0</v>
      </c>
      <c r="H252" s="68">
        <v>0</v>
      </c>
    </row>
    <row r="253" spans="1:8" x14ac:dyDescent="0.25">
      <c r="A253" s="65">
        <v>34</v>
      </c>
      <c r="B253" s="64" t="s">
        <v>72</v>
      </c>
      <c r="C253" s="65"/>
      <c r="D253" s="70">
        <f>D254</f>
        <v>0</v>
      </c>
      <c r="E253" s="70">
        <f>E254</f>
        <v>0</v>
      </c>
      <c r="F253" s="70">
        <f>F254</f>
        <v>0</v>
      </c>
      <c r="G253" s="70">
        <f>G254</f>
        <v>0</v>
      </c>
      <c r="H253" s="70">
        <f>H254</f>
        <v>0</v>
      </c>
    </row>
    <row r="254" spans="1:8" x14ac:dyDescent="0.25">
      <c r="A254" s="57"/>
      <c r="B254" s="81">
        <v>34311</v>
      </c>
      <c r="C254" s="57" t="s">
        <v>73</v>
      </c>
      <c r="D254" s="68">
        <v>0</v>
      </c>
      <c r="E254" s="68">
        <v>0</v>
      </c>
      <c r="F254" s="68">
        <v>0</v>
      </c>
      <c r="G254" s="68">
        <v>0</v>
      </c>
      <c r="H254" s="68">
        <v>0</v>
      </c>
    </row>
    <row r="255" spans="1:8" x14ac:dyDescent="0.25">
      <c r="A255" s="71">
        <v>4</v>
      </c>
      <c r="B255" s="82" t="s">
        <v>74</v>
      </c>
      <c r="C255" s="71"/>
      <c r="D255" s="63">
        <f>SUM(D256+D257)</f>
        <v>0</v>
      </c>
      <c r="E255" s="63">
        <f>SUM(E256+E257)</f>
        <v>700</v>
      </c>
      <c r="F255" s="63">
        <f>SUM(F256+F257)</f>
        <v>700</v>
      </c>
      <c r="G255" s="63">
        <f>SUM(G256+G257)</f>
        <v>700</v>
      </c>
      <c r="H255" s="63">
        <f>SUM(H256+H257)</f>
        <v>700</v>
      </c>
    </row>
    <row r="256" spans="1:8" x14ac:dyDescent="0.25">
      <c r="A256" s="57" t="s">
        <v>262</v>
      </c>
      <c r="B256" s="81">
        <v>42273</v>
      </c>
      <c r="C256" s="54" t="s">
        <v>26</v>
      </c>
      <c r="D256" s="68">
        <v>0</v>
      </c>
      <c r="E256" s="68">
        <v>700</v>
      </c>
      <c r="F256" s="68">
        <v>700</v>
      </c>
      <c r="G256" s="68">
        <v>700</v>
      </c>
      <c r="H256" s="68">
        <v>700</v>
      </c>
    </row>
    <row r="257" spans="1:8" x14ac:dyDescent="0.25">
      <c r="A257" s="114" t="s">
        <v>261</v>
      </c>
      <c r="B257" s="115">
        <v>92221</v>
      </c>
      <c r="C257" s="131" t="s">
        <v>263</v>
      </c>
      <c r="D257" s="68"/>
      <c r="E257" s="68"/>
      <c r="F257" s="68"/>
      <c r="G257" s="68"/>
      <c r="H257" s="68"/>
    </row>
    <row r="258" spans="1:8" x14ac:dyDescent="0.25">
      <c r="A258" s="211" t="s">
        <v>18</v>
      </c>
      <c r="B258" s="212"/>
      <c r="C258" s="55"/>
      <c r="D258" s="74"/>
      <c r="E258" s="74"/>
      <c r="F258" s="74"/>
      <c r="G258" s="74"/>
      <c r="H258" s="74"/>
    </row>
    <row r="259" spans="1:8" x14ac:dyDescent="0.25">
      <c r="A259" s="57"/>
      <c r="B259" s="78" t="s">
        <v>76</v>
      </c>
      <c r="C259" s="75" t="s">
        <v>89</v>
      </c>
      <c r="D259" s="68"/>
      <c r="E259" s="68"/>
      <c r="F259" s="68"/>
      <c r="G259" s="68"/>
      <c r="H259" s="68"/>
    </row>
    <row r="260" spans="1:8" x14ac:dyDescent="0.25">
      <c r="A260" s="57"/>
      <c r="B260" s="78" t="s">
        <v>311</v>
      </c>
      <c r="C260" s="75" t="s">
        <v>94</v>
      </c>
      <c r="D260" s="55" t="s">
        <v>57</v>
      </c>
      <c r="E260" s="55" t="s">
        <v>57</v>
      </c>
      <c r="F260" s="55" t="s">
        <v>57</v>
      </c>
      <c r="G260" s="55"/>
      <c r="H260" s="55"/>
    </row>
    <row r="261" spans="1:8" x14ac:dyDescent="0.25">
      <c r="A261" s="57"/>
      <c r="B261" s="79" t="s">
        <v>96</v>
      </c>
      <c r="C261" s="76" t="s">
        <v>184</v>
      </c>
      <c r="D261" s="56" t="s">
        <v>376</v>
      </c>
      <c r="E261" s="56" t="s">
        <v>375</v>
      </c>
      <c r="F261" s="56" t="s">
        <v>374</v>
      </c>
      <c r="G261" s="56" t="s">
        <v>98</v>
      </c>
      <c r="H261" s="56" t="s">
        <v>373</v>
      </c>
    </row>
    <row r="262" spans="1:8" x14ac:dyDescent="0.25">
      <c r="A262" s="59" t="s">
        <v>60</v>
      </c>
      <c r="B262" s="80" t="s">
        <v>61</v>
      </c>
      <c r="C262" s="60"/>
      <c r="D262" s="61">
        <f>D263</f>
        <v>2667.81</v>
      </c>
      <c r="E262" s="61">
        <f>E263</f>
        <v>73600.87</v>
      </c>
      <c r="F262" s="61">
        <f>F263</f>
        <v>25000</v>
      </c>
      <c r="G262" s="61">
        <f t="shared" ref="G262:H262" si="11">G263</f>
        <v>25000</v>
      </c>
      <c r="H262" s="61">
        <f t="shared" si="11"/>
        <v>25000</v>
      </c>
    </row>
    <row r="263" spans="1:8" x14ac:dyDescent="0.25">
      <c r="A263" s="62">
        <v>3</v>
      </c>
      <c r="B263" s="62" t="s">
        <v>10</v>
      </c>
      <c r="C263" s="62"/>
      <c r="D263" s="63">
        <f>SUM(D264+D265)</f>
        <v>2667.81</v>
      </c>
      <c r="E263" s="63">
        <f>SUM(E264+E265)</f>
        <v>73600.87</v>
      </c>
      <c r="F263" s="63">
        <f>SUM(F264+F265)</f>
        <v>25000</v>
      </c>
      <c r="G263" s="63">
        <f t="shared" ref="G263:H263" si="12">SUM(G264+G265)</f>
        <v>25000</v>
      </c>
      <c r="H263" s="63">
        <f t="shared" si="12"/>
        <v>25000</v>
      </c>
    </row>
    <row r="264" spans="1:8" x14ac:dyDescent="0.25">
      <c r="A264" s="106">
        <v>31</v>
      </c>
      <c r="B264" s="106" t="s">
        <v>11</v>
      </c>
      <c r="C264" s="112"/>
      <c r="D264" s="113"/>
      <c r="E264" s="113">
        <f>SUM(E266+E267)</f>
        <v>550</v>
      </c>
      <c r="F264" s="113">
        <f t="shared" ref="F264:H264" si="13">SUM(F266+F267)</f>
        <v>582.5</v>
      </c>
      <c r="G264" s="113">
        <f t="shared" si="13"/>
        <v>582.5</v>
      </c>
      <c r="H264" s="113">
        <f t="shared" si="13"/>
        <v>582.5</v>
      </c>
    </row>
    <row r="265" spans="1:8" x14ac:dyDescent="0.25">
      <c r="A265" s="64">
        <v>32</v>
      </c>
      <c r="B265" s="111" t="s">
        <v>19</v>
      </c>
      <c r="C265" s="66"/>
      <c r="D265" s="70">
        <f>SUM(D268:D278)</f>
        <v>2667.81</v>
      </c>
      <c r="E265" s="70">
        <f>SUM(E268:E278)</f>
        <v>73050.87</v>
      </c>
      <c r="F265" s="70">
        <f>SUM(F268:F279)</f>
        <v>24417.5</v>
      </c>
      <c r="G265" s="70">
        <f>SUM(G268:G278)</f>
        <v>24417.5</v>
      </c>
      <c r="H265" s="70">
        <f>SUM(H268:H278)</f>
        <v>24417.5</v>
      </c>
    </row>
    <row r="266" spans="1:8" ht="30" x14ac:dyDescent="0.25">
      <c r="A266" s="143" t="s">
        <v>323</v>
      </c>
      <c r="B266" s="155">
        <v>31219</v>
      </c>
      <c r="C266" s="149" t="s">
        <v>538</v>
      </c>
      <c r="D266" s="90"/>
      <c r="E266" s="90">
        <v>472.1</v>
      </c>
      <c r="F266" s="90">
        <v>500</v>
      </c>
      <c r="G266" s="90">
        <v>500</v>
      </c>
      <c r="H266" s="90">
        <v>500</v>
      </c>
    </row>
    <row r="267" spans="1:8" x14ac:dyDescent="0.25">
      <c r="A267" s="143" t="s">
        <v>324</v>
      </c>
      <c r="B267" s="155">
        <v>31321</v>
      </c>
      <c r="C267" s="89" t="s">
        <v>539</v>
      </c>
      <c r="D267" s="90"/>
      <c r="E267" s="90">
        <v>77.900000000000006</v>
      </c>
      <c r="F267" s="90">
        <v>82.5</v>
      </c>
      <c r="G267" s="90">
        <v>82.5</v>
      </c>
      <c r="H267" s="90">
        <v>82.5</v>
      </c>
    </row>
    <row r="268" spans="1:8" x14ac:dyDescent="0.25">
      <c r="A268" s="57" t="s">
        <v>325</v>
      </c>
      <c r="B268" s="85">
        <v>32119</v>
      </c>
      <c r="C268" s="83" t="s">
        <v>148</v>
      </c>
      <c r="D268" s="68">
        <v>0</v>
      </c>
      <c r="E268" s="68">
        <v>35384.17</v>
      </c>
      <c r="F268" s="68">
        <v>1000</v>
      </c>
      <c r="G268" s="68">
        <v>1000</v>
      </c>
      <c r="H268" s="68">
        <v>1000</v>
      </c>
    </row>
    <row r="269" spans="1:8" x14ac:dyDescent="0.25">
      <c r="A269" s="57" t="s">
        <v>540</v>
      </c>
      <c r="B269" s="85">
        <v>32211</v>
      </c>
      <c r="C269" s="83" t="s">
        <v>65</v>
      </c>
      <c r="D269" s="68"/>
      <c r="E269" s="68">
        <v>400</v>
      </c>
      <c r="F269" s="68">
        <v>500</v>
      </c>
      <c r="G269" s="68">
        <v>500</v>
      </c>
      <c r="H269" s="68">
        <v>500</v>
      </c>
    </row>
    <row r="270" spans="1:8" ht="30" x14ac:dyDescent="0.25">
      <c r="A270" s="57" t="s">
        <v>329</v>
      </c>
      <c r="B270" s="85">
        <v>32219</v>
      </c>
      <c r="C270" s="87" t="s">
        <v>544</v>
      </c>
      <c r="D270" s="68"/>
      <c r="E270" s="68">
        <v>1196.1300000000001</v>
      </c>
      <c r="F270" s="68">
        <v>1200</v>
      </c>
      <c r="G270" s="68">
        <v>1200</v>
      </c>
      <c r="H270" s="68">
        <v>1200</v>
      </c>
    </row>
    <row r="271" spans="1:8" x14ac:dyDescent="0.25">
      <c r="A271" s="57" t="s">
        <v>541</v>
      </c>
      <c r="B271" s="85">
        <v>32224</v>
      </c>
      <c r="C271" s="83" t="s">
        <v>545</v>
      </c>
      <c r="D271" s="68"/>
      <c r="E271" s="68">
        <v>433.38</v>
      </c>
      <c r="F271" s="68">
        <v>500</v>
      </c>
      <c r="G271" s="68">
        <v>500</v>
      </c>
      <c r="H271" s="68">
        <v>500</v>
      </c>
    </row>
    <row r="272" spans="1:8" x14ac:dyDescent="0.25">
      <c r="A272" s="57" t="s">
        <v>542</v>
      </c>
      <c r="B272" s="85">
        <v>32234</v>
      </c>
      <c r="C272" s="83" t="s">
        <v>546</v>
      </c>
      <c r="D272" s="68"/>
      <c r="E272" s="68">
        <v>100.01</v>
      </c>
      <c r="F272" s="68">
        <v>100</v>
      </c>
      <c r="G272" s="68">
        <v>100</v>
      </c>
      <c r="H272" s="68">
        <v>100</v>
      </c>
    </row>
    <row r="273" spans="1:8" x14ac:dyDescent="0.25">
      <c r="A273" s="57" t="s">
        <v>330</v>
      </c>
      <c r="B273" s="85">
        <v>32251</v>
      </c>
      <c r="C273" s="83" t="s">
        <v>102</v>
      </c>
      <c r="D273" s="68"/>
      <c r="E273" s="68">
        <v>2240.2800000000002</v>
      </c>
      <c r="F273" s="68">
        <v>1500</v>
      </c>
      <c r="G273" s="68">
        <v>1500</v>
      </c>
      <c r="H273" s="68">
        <v>1500</v>
      </c>
    </row>
    <row r="274" spans="1:8" x14ac:dyDescent="0.25">
      <c r="A274" s="57" t="s">
        <v>333</v>
      </c>
      <c r="B274" s="85">
        <v>32319</v>
      </c>
      <c r="C274" s="86" t="s">
        <v>185</v>
      </c>
      <c r="D274" s="68">
        <v>0</v>
      </c>
      <c r="E274" s="68">
        <v>15085</v>
      </c>
      <c r="F274" s="68">
        <v>0</v>
      </c>
      <c r="G274" s="68">
        <v>0</v>
      </c>
      <c r="H274" s="68">
        <v>0</v>
      </c>
    </row>
    <row r="275" spans="1:8" x14ac:dyDescent="0.25">
      <c r="A275" s="57" t="s">
        <v>331</v>
      </c>
      <c r="B275" s="85">
        <v>32339</v>
      </c>
      <c r="C275" s="86" t="s">
        <v>153</v>
      </c>
      <c r="D275" s="68"/>
      <c r="E275" s="68">
        <v>499.5</v>
      </c>
      <c r="F275" s="68">
        <v>0</v>
      </c>
      <c r="G275" s="68">
        <v>0</v>
      </c>
      <c r="H275" s="68">
        <v>0</v>
      </c>
    </row>
    <row r="276" spans="1:8" x14ac:dyDescent="0.25">
      <c r="A276" s="57" t="s">
        <v>336</v>
      </c>
      <c r="B276" s="85">
        <v>32379</v>
      </c>
      <c r="C276" s="83" t="s">
        <v>155</v>
      </c>
      <c r="D276" s="68">
        <v>0</v>
      </c>
      <c r="E276" s="68">
        <v>0</v>
      </c>
      <c r="F276" s="68">
        <v>0</v>
      </c>
      <c r="G276" s="68">
        <v>0</v>
      </c>
      <c r="H276" s="68">
        <v>0</v>
      </c>
    </row>
    <row r="277" spans="1:8" x14ac:dyDescent="0.25">
      <c r="A277" s="57" t="s">
        <v>543</v>
      </c>
      <c r="B277" s="85">
        <v>32924</v>
      </c>
      <c r="C277" s="83" t="s">
        <v>547</v>
      </c>
      <c r="D277" s="68"/>
      <c r="E277" s="68">
        <v>190</v>
      </c>
      <c r="F277" s="68">
        <v>0</v>
      </c>
      <c r="G277" s="68">
        <v>0</v>
      </c>
      <c r="H277" s="68">
        <v>0</v>
      </c>
    </row>
    <row r="278" spans="1:8" x14ac:dyDescent="0.25">
      <c r="A278" s="57" t="s">
        <v>342</v>
      </c>
      <c r="B278" s="85">
        <v>32999</v>
      </c>
      <c r="C278" s="83" t="s">
        <v>82</v>
      </c>
      <c r="D278" s="68">
        <v>2667.81</v>
      </c>
      <c r="E278" s="68">
        <v>17522.400000000001</v>
      </c>
      <c r="F278" s="68">
        <v>11876.02</v>
      </c>
      <c r="G278" s="68">
        <v>19617.5</v>
      </c>
      <c r="H278" s="68">
        <v>19617.5</v>
      </c>
    </row>
    <row r="279" spans="1:8" x14ac:dyDescent="0.25">
      <c r="A279" s="57"/>
      <c r="B279" s="81"/>
      <c r="C279" s="57" t="s">
        <v>263</v>
      </c>
      <c r="D279" s="68"/>
      <c r="E279" s="68"/>
      <c r="F279" s="68">
        <v>7741.48</v>
      </c>
      <c r="G279" s="68"/>
      <c r="H279" s="68"/>
    </row>
    <row r="280" spans="1:8" x14ac:dyDescent="0.25">
      <c r="A280" s="211" t="s">
        <v>18</v>
      </c>
      <c r="B280" s="213"/>
      <c r="C280" s="55"/>
      <c r="D280" s="74"/>
      <c r="E280" s="74"/>
      <c r="F280" s="74"/>
      <c r="G280" s="74"/>
      <c r="H280" s="74"/>
    </row>
    <row r="281" spans="1:8" x14ac:dyDescent="0.25">
      <c r="A281" s="57"/>
      <c r="B281" s="78" t="s">
        <v>76</v>
      </c>
      <c r="C281" s="75" t="s">
        <v>89</v>
      </c>
      <c r="D281" s="68"/>
      <c r="E281" s="68"/>
      <c r="F281" s="68"/>
      <c r="G281" s="68"/>
      <c r="H281" s="68"/>
    </row>
    <row r="282" spans="1:8" x14ac:dyDescent="0.25">
      <c r="A282" s="57"/>
      <c r="B282" s="78" t="s">
        <v>90</v>
      </c>
      <c r="C282" s="75" t="s">
        <v>94</v>
      </c>
      <c r="D282" s="55" t="s">
        <v>57</v>
      </c>
      <c r="E282" s="55" t="s">
        <v>57</v>
      </c>
      <c r="F282" s="55" t="s">
        <v>57</v>
      </c>
      <c r="G282" s="55"/>
      <c r="H282" s="55"/>
    </row>
    <row r="283" spans="1:8" x14ac:dyDescent="0.25">
      <c r="A283" s="57"/>
      <c r="B283" s="79" t="s">
        <v>96</v>
      </c>
      <c r="C283" s="76" t="s">
        <v>176</v>
      </c>
      <c r="D283" s="56" t="s">
        <v>376</v>
      </c>
      <c r="E283" s="56" t="s">
        <v>375</v>
      </c>
      <c r="F283" s="56" t="s">
        <v>374</v>
      </c>
      <c r="G283" s="56" t="s">
        <v>98</v>
      </c>
      <c r="H283" s="56" t="s">
        <v>373</v>
      </c>
    </row>
    <row r="284" spans="1:8" x14ac:dyDescent="0.25">
      <c r="A284" s="59" t="s">
        <v>60</v>
      </c>
      <c r="B284" s="80" t="s">
        <v>61</v>
      </c>
      <c r="C284" s="60"/>
      <c r="D284" s="61">
        <f>SUM(D285+D289)</f>
        <v>6770729.3300000001</v>
      </c>
      <c r="E284" s="61">
        <f>SUM(E285+E289)</f>
        <v>0</v>
      </c>
      <c r="F284" s="61">
        <f>SUM(F285+F289)</f>
        <v>0</v>
      </c>
      <c r="G284" s="61">
        <f>SUM(G285+G289)</f>
        <v>0</v>
      </c>
      <c r="H284" s="61">
        <f>SUM(H285+H289)</f>
        <v>0</v>
      </c>
    </row>
    <row r="285" spans="1:8" x14ac:dyDescent="0.25">
      <c r="A285" s="62">
        <v>3</v>
      </c>
      <c r="B285" s="62" t="s">
        <v>10</v>
      </c>
      <c r="C285" s="62"/>
      <c r="D285" s="63">
        <f>D286</f>
        <v>0</v>
      </c>
      <c r="E285" s="63">
        <f>E286</f>
        <v>0</v>
      </c>
      <c r="F285" s="63">
        <f>F286</f>
        <v>0</v>
      </c>
      <c r="G285" s="63">
        <f>G286</f>
        <v>0</v>
      </c>
      <c r="H285" s="63">
        <f>H286</f>
        <v>0</v>
      </c>
    </row>
    <row r="286" spans="1:8" x14ac:dyDescent="0.25">
      <c r="A286" s="64">
        <v>32</v>
      </c>
      <c r="B286" s="64" t="s">
        <v>19</v>
      </c>
      <c r="C286" s="66"/>
      <c r="D286" s="70">
        <f>SUM(D287:D288)</f>
        <v>0</v>
      </c>
      <c r="E286" s="70">
        <f>SUM(E287:E288)</f>
        <v>0</v>
      </c>
      <c r="F286" s="70">
        <f>SUM(F287:F288)</f>
        <v>0</v>
      </c>
      <c r="G286" s="70">
        <f>SUM(G287:G288)</f>
        <v>0</v>
      </c>
      <c r="H286" s="70">
        <f>SUM(H287:H288)</f>
        <v>0</v>
      </c>
    </row>
    <row r="287" spans="1:8" x14ac:dyDescent="0.25">
      <c r="A287" s="57" t="s">
        <v>335</v>
      </c>
      <c r="B287" s="94">
        <v>32379</v>
      </c>
      <c r="C287" s="94" t="s">
        <v>142</v>
      </c>
      <c r="D287" s="68">
        <v>0</v>
      </c>
      <c r="E287" s="68">
        <v>0</v>
      </c>
      <c r="F287" s="68">
        <v>0</v>
      </c>
      <c r="G287" s="68">
        <v>0</v>
      </c>
      <c r="H287" s="68">
        <v>0</v>
      </c>
    </row>
    <row r="288" spans="1:8" x14ac:dyDescent="0.25">
      <c r="A288" s="57" t="s">
        <v>347</v>
      </c>
      <c r="B288" s="94">
        <v>369310</v>
      </c>
      <c r="C288" s="94" t="s">
        <v>143</v>
      </c>
      <c r="D288" s="68">
        <v>0</v>
      </c>
      <c r="E288" s="68">
        <v>0</v>
      </c>
      <c r="F288" s="68">
        <v>0</v>
      </c>
      <c r="G288" s="68">
        <v>0</v>
      </c>
      <c r="H288" s="68">
        <v>0</v>
      </c>
    </row>
    <row r="289" spans="1:8" x14ac:dyDescent="0.25">
      <c r="A289" s="71">
        <v>4</v>
      </c>
      <c r="B289" s="82" t="s">
        <v>74</v>
      </c>
      <c r="C289" s="132" t="s">
        <v>321</v>
      </c>
      <c r="D289" s="63">
        <f>SUM(D290+D291)</f>
        <v>6770729.3300000001</v>
      </c>
      <c r="E289" s="63">
        <f>SUM(E290+E291)</f>
        <v>0</v>
      </c>
      <c r="F289" s="63">
        <f>SUM(F290+F291)</f>
        <v>0</v>
      </c>
      <c r="G289" s="63">
        <f>SUM(G290+G291)</f>
        <v>0</v>
      </c>
      <c r="H289" s="63">
        <f>SUM(H290+H291)</f>
        <v>0</v>
      </c>
    </row>
    <row r="290" spans="1:8" x14ac:dyDescent="0.25">
      <c r="A290" s="57" t="s">
        <v>334</v>
      </c>
      <c r="B290" s="94">
        <v>42123</v>
      </c>
      <c r="C290" s="94" t="s">
        <v>144</v>
      </c>
      <c r="D290" s="68">
        <v>6770729.3300000001</v>
      </c>
      <c r="E290" s="68">
        <v>0</v>
      </c>
      <c r="F290" s="68">
        <v>0</v>
      </c>
      <c r="G290" s="68">
        <v>0</v>
      </c>
      <c r="H290" s="68">
        <v>0</v>
      </c>
    </row>
    <row r="291" spans="1:8" x14ac:dyDescent="0.25">
      <c r="A291" s="57" t="s">
        <v>349</v>
      </c>
      <c r="B291" s="94">
        <v>422121</v>
      </c>
      <c r="C291" s="95" t="s">
        <v>145</v>
      </c>
      <c r="D291" s="68">
        <v>0</v>
      </c>
      <c r="E291" s="68">
        <v>0</v>
      </c>
      <c r="F291" s="68">
        <v>0</v>
      </c>
      <c r="G291" s="68">
        <v>0</v>
      </c>
      <c r="H291" s="68">
        <v>0</v>
      </c>
    </row>
    <row r="292" spans="1:8" x14ac:dyDescent="0.25">
      <c r="A292" s="211" t="s">
        <v>18</v>
      </c>
      <c r="B292" s="212"/>
      <c r="C292" s="55"/>
      <c r="D292" s="74"/>
      <c r="E292" s="74"/>
      <c r="F292" s="74"/>
      <c r="G292" s="74"/>
      <c r="H292" s="74"/>
    </row>
    <row r="293" spans="1:8" x14ac:dyDescent="0.25">
      <c r="A293" s="57"/>
      <c r="B293" s="78" t="s">
        <v>76</v>
      </c>
      <c r="C293" s="75" t="s">
        <v>89</v>
      </c>
      <c r="D293" s="68"/>
      <c r="E293" s="68"/>
      <c r="F293" s="68"/>
      <c r="G293" s="68"/>
      <c r="H293" s="68"/>
    </row>
    <row r="294" spans="1:8" x14ac:dyDescent="0.25">
      <c r="A294" s="57"/>
      <c r="B294" s="78" t="s">
        <v>311</v>
      </c>
      <c r="C294" s="75" t="s">
        <v>94</v>
      </c>
      <c r="D294" s="55" t="s">
        <v>57</v>
      </c>
      <c r="E294" s="55" t="s">
        <v>57</v>
      </c>
      <c r="F294" s="55" t="s">
        <v>57</v>
      </c>
      <c r="G294" s="55"/>
      <c r="H294" s="55"/>
    </row>
    <row r="295" spans="1:8" x14ac:dyDescent="0.25">
      <c r="A295" s="57"/>
      <c r="B295" s="79" t="s">
        <v>96</v>
      </c>
      <c r="C295" s="76" t="s">
        <v>177</v>
      </c>
      <c r="D295" s="56" t="s">
        <v>376</v>
      </c>
      <c r="E295" s="56" t="s">
        <v>375</v>
      </c>
      <c r="F295" s="56" t="s">
        <v>374</v>
      </c>
      <c r="G295" s="56" t="s">
        <v>98</v>
      </c>
      <c r="H295" s="56" t="s">
        <v>373</v>
      </c>
    </row>
    <row r="296" spans="1:8" x14ac:dyDescent="0.25">
      <c r="A296" s="59" t="s">
        <v>60</v>
      </c>
      <c r="B296" s="80" t="s">
        <v>61</v>
      </c>
      <c r="C296" s="60"/>
      <c r="D296" s="61">
        <f>SUM(D297+D325)</f>
        <v>10509116.16</v>
      </c>
      <c r="E296" s="61">
        <f>SUM(E297+E325)</f>
        <v>3742945.37</v>
      </c>
      <c r="F296" s="61">
        <f>SUM(F297+F325)</f>
        <v>0</v>
      </c>
      <c r="G296" s="61">
        <f>SUM(G297+G325)</f>
        <v>0</v>
      </c>
      <c r="H296" s="61">
        <f>SUM(H297+H325)</f>
        <v>0</v>
      </c>
    </row>
    <row r="297" spans="1:8" x14ac:dyDescent="0.25">
      <c r="A297" s="62">
        <v>3</v>
      </c>
      <c r="B297" s="62" t="s">
        <v>10</v>
      </c>
      <c r="C297" s="62"/>
      <c r="D297" s="63">
        <f>SUM(D298+D299+D318+D323)</f>
        <v>2798376.16</v>
      </c>
      <c r="E297" s="63">
        <f>SUM(E298+E299+E318+E323)</f>
        <v>3742945.37</v>
      </c>
      <c r="F297" s="63">
        <f>SUM(F298+F299+F318+F323)</f>
        <v>0</v>
      </c>
      <c r="G297" s="63">
        <f>SUM(G298+G299+G318+G323)</f>
        <v>0</v>
      </c>
      <c r="H297" s="63">
        <f>SUM(H298+H299+H318+H323)</f>
        <v>0</v>
      </c>
    </row>
    <row r="298" spans="1:8" x14ac:dyDescent="0.25">
      <c r="A298" s="106">
        <v>31</v>
      </c>
      <c r="B298" s="106" t="s">
        <v>11</v>
      </c>
      <c r="C298" s="105"/>
      <c r="D298" s="107">
        <f>SUM(D300:D302)</f>
        <v>253912.19</v>
      </c>
      <c r="E298" s="107">
        <f>SUM(E300:E302)</f>
        <v>0</v>
      </c>
      <c r="F298" s="107">
        <f>SUM(F300:F302)</f>
        <v>0</v>
      </c>
      <c r="G298" s="107">
        <f>SUM(G300:G302)</f>
        <v>0</v>
      </c>
      <c r="H298" s="107">
        <f>SUM(H300:H302)</f>
        <v>0</v>
      </c>
    </row>
    <row r="299" spans="1:8" x14ac:dyDescent="0.25">
      <c r="A299" s="64">
        <v>32</v>
      </c>
      <c r="B299" s="64" t="s">
        <v>19</v>
      </c>
      <c r="C299" s="66"/>
      <c r="D299" s="70">
        <f>SUM(D303:D317)</f>
        <v>2226978.33</v>
      </c>
      <c r="E299" s="70">
        <f>SUM(E303:E317)</f>
        <v>0</v>
      </c>
      <c r="F299" s="70">
        <f>SUM(F303:F317)</f>
        <v>0</v>
      </c>
      <c r="G299" s="70">
        <f>SUM(G303:G317)</f>
        <v>0</v>
      </c>
      <c r="H299" s="70">
        <f>SUM(H303:H317)</f>
        <v>0</v>
      </c>
    </row>
    <row r="300" spans="1:8" x14ac:dyDescent="0.25">
      <c r="A300" s="57" t="s">
        <v>322</v>
      </c>
      <c r="B300" s="85">
        <v>31111</v>
      </c>
      <c r="C300" s="83" t="s">
        <v>88</v>
      </c>
      <c r="D300" s="68">
        <v>213243.45</v>
      </c>
      <c r="E300" s="68">
        <v>0</v>
      </c>
      <c r="F300" s="68">
        <v>0</v>
      </c>
      <c r="G300" s="68">
        <v>0</v>
      </c>
      <c r="H300" s="68">
        <v>0</v>
      </c>
    </row>
    <row r="301" spans="1:8" ht="30" x14ac:dyDescent="0.25">
      <c r="A301" s="57" t="s">
        <v>323</v>
      </c>
      <c r="B301" s="85">
        <v>31219</v>
      </c>
      <c r="C301" s="86" t="s">
        <v>146</v>
      </c>
      <c r="D301" s="68">
        <v>5479.09</v>
      </c>
      <c r="E301" s="68">
        <v>0</v>
      </c>
      <c r="F301" s="68">
        <v>0</v>
      </c>
      <c r="G301" s="68">
        <v>0</v>
      </c>
      <c r="H301" s="68">
        <v>0</v>
      </c>
    </row>
    <row r="302" spans="1:8" x14ac:dyDescent="0.25">
      <c r="A302" s="57" t="s">
        <v>324</v>
      </c>
      <c r="B302" s="85">
        <v>31321</v>
      </c>
      <c r="C302" s="83" t="s">
        <v>147</v>
      </c>
      <c r="D302" s="68">
        <v>35189.65</v>
      </c>
      <c r="E302" s="68">
        <v>0</v>
      </c>
      <c r="F302" s="68">
        <v>0</v>
      </c>
      <c r="G302" s="68">
        <v>0</v>
      </c>
      <c r="H302" s="68">
        <v>0</v>
      </c>
    </row>
    <row r="303" spans="1:8" x14ac:dyDescent="0.25">
      <c r="A303" s="57" t="s">
        <v>325</v>
      </c>
      <c r="B303" s="85">
        <v>32119</v>
      </c>
      <c r="C303" s="83" t="s">
        <v>148</v>
      </c>
      <c r="D303" s="68">
        <v>50745.48</v>
      </c>
      <c r="E303" s="68">
        <v>0</v>
      </c>
      <c r="F303" s="68">
        <v>0</v>
      </c>
      <c r="G303" s="68">
        <v>0</v>
      </c>
      <c r="H303" s="68">
        <v>0</v>
      </c>
    </row>
    <row r="304" spans="1:8" x14ac:dyDescent="0.25">
      <c r="A304" s="57" t="s">
        <v>326</v>
      </c>
      <c r="B304" s="85">
        <v>32121</v>
      </c>
      <c r="C304" s="83" t="s">
        <v>149</v>
      </c>
      <c r="D304" s="68">
        <v>11594.91</v>
      </c>
      <c r="E304" s="68">
        <v>0</v>
      </c>
      <c r="F304" s="68">
        <v>0</v>
      </c>
      <c r="G304" s="68">
        <v>0</v>
      </c>
      <c r="H304" s="68">
        <v>0</v>
      </c>
    </row>
    <row r="305" spans="1:8" x14ac:dyDescent="0.25">
      <c r="A305" s="57" t="s">
        <v>327</v>
      </c>
      <c r="B305" s="85">
        <v>32131</v>
      </c>
      <c r="C305" s="83" t="s">
        <v>150</v>
      </c>
      <c r="D305" s="68">
        <v>43820.49</v>
      </c>
      <c r="E305" s="68">
        <v>0</v>
      </c>
      <c r="F305" s="68">
        <v>0</v>
      </c>
      <c r="G305" s="68">
        <v>0</v>
      </c>
      <c r="H305" s="68">
        <v>0</v>
      </c>
    </row>
    <row r="306" spans="1:8" ht="27" customHeight="1" x14ac:dyDescent="0.25">
      <c r="A306" s="57" t="s">
        <v>328</v>
      </c>
      <c r="B306" s="85">
        <v>32141</v>
      </c>
      <c r="C306" s="87" t="s">
        <v>151</v>
      </c>
      <c r="D306" s="68">
        <v>0</v>
      </c>
      <c r="E306" s="68">
        <v>0</v>
      </c>
      <c r="F306" s="68">
        <v>0</v>
      </c>
      <c r="G306" s="68">
        <v>0</v>
      </c>
      <c r="H306" s="68">
        <v>0</v>
      </c>
    </row>
    <row r="307" spans="1:8" ht="30" x14ac:dyDescent="0.25">
      <c r="A307" s="57" t="s">
        <v>329</v>
      </c>
      <c r="B307" s="85">
        <v>32219</v>
      </c>
      <c r="C307" s="87" t="s">
        <v>152</v>
      </c>
      <c r="D307" s="68">
        <v>390393.9</v>
      </c>
      <c r="E307" s="68">
        <v>0</v>
      </c>
      <c r="F307" s="68">
        <v>0</v>
      </c>
      <c r="G307" s="68">
        <v>0</v>
      </c>
      <c r="H307" s="68">
        <v>0</v>
      </c>
    </row>
    <row r="308" spans="1:8" x14ac:dyDescent="0.25">
      <c r="A308" s="57" t="s">
        <v>330</v>
      </c>
      <c r="B308" s="85">
        <v>32251</v>
      </c>
      <c r="C308" s="83" t="s">
        <v>102</v>
      </c>
      <c r="D308" s="68">
        <v>268784.55</v>
      </c>
      <c r="E308" s="68">
        <v>0</v>
      </c>
      <c r="F308" s="68">
        <v>0</v>
      </c>
      <c r="G308" s="68">
        <v>0</v>
      </c>
      <c r="H308" s="68">
        <v>0</v>
      </c>
    </row>
    <row r="309" spans="1:8" x14ac:dyDescent="0.25">
      <c r="A309" s="57" t="s">
        <v>333</v>
      </c>
      <c r="B309" s="85">
        <v>32319</v>
      </c>
      <c r="C309" s="83" t="s">
        <v>178</v>
      </c>
      <c r="D309" s="68">
        <v>7153</v>
      </c>
      <c r="E309" s="68">
        <v>0</v>
      </c>
      <c r="F309" s="68">
        <v>0</v>
      </c>
      <c r="G309" s="68">
        <v>0</v>
      </c>
      <c r="H309" s="68">
        <v>0</v>
      </c>
    </row>
    <row r="310" spans="1:8" x14ac:dyDescent="0.25">
      <c r="A310" s="57" t="s">
        <v>331</v>
      </c>
      <c r="B310" s="85">
        <v>32339</v>
      </c>
      <c r="C310" s="83" t="s">
        <v>153</v>
      </c>
      <c r="D310" s="68">
        <v>247010.41</v>
      </c>
      <c r="E310" s="68">
        <v>0</v>
      </c>
      <c r="F310" s="68">
        <v>0</v>
      </c>
      <c r="G310" s="68">
        <v>0</v>
      </c>
      <c r="H310" s="68">
        <v>0</v>
      </c>
    </row>
    <row r="311" spans="1:8" x14ac:dyDescent="0.25">
      <c r="A311" s="57" t="s">
        <v>332</v>
      </c>
      <c r="B311" s="85">
        <v>32359</v>
      </c>
      <c r="C311" s="83" t="s">
        <v>154</v>
      </c>
      <c r="D311" s="68">
        <v>7175.75</v>
      </c>
      <c r="E311" s="68">
        <v>0</v>
      </c>
      <c r="F311" s="68">
        <v>0</v>
      </c>
      <c r="G311" s="68">
        <v>0</v>
      </c>
      <c r="H311" s="68">
        <v>0</v>
      </c>
    </row>
    <row r="312" spans="1:8" x14ac:dyDescent="0.25">
      <c r="A312" s="57" t="s">
        <v>336</v>
      </c>
      <c r="B312" s="85">
        <v>32379</v>
      </c>
      <c r="C312" s="83" t="s">
        <v>155</v>
      </c>
      <c r="D312" s="68">
        <v>1178477.55</v>
      </c>
      <c r="E312" s="68">
        <v>0</v>
      </c>
      <c r="F312" s="68">
        <v>0</v>
      </c>
      <c r="G312" s="68">
        <v>0</v>
      </c>
      <c r="H312" s="68">
        <v>0</v>
      </c>
    </row>
    <row r="313" spans="1:8" x14ac:dyDescent="0.25">
      <c r="A313" s="57" t="s">
        <v>337</v>
      </c>
      <c r="B313" s="85">
        <v>323911</v>
      </c>
      <c r="C313" s="83" t="s">
        <v>156</v>
      </c>
      <c r="D313" s="68">
        <v>0</v>
      </c>
      <c r="E313" s="68">
        <v>0</v>
      </c>
      <c r="F313" s="68">
        <v>0</v>
      </c>
      <c r="G313" s="68">
        <v>0</v>
      </c>
      <c r="H313" s="68">
        <v>0</v>
      </c>
    </row>
    <row r="314" spans="1:8" x14ac:dyDescent="0.25">
      <c r="A314" s="57" t="s">
        <v>338</v>
      </c>
      <c r="B314" s="94">
        <v>323910</v>
      </c>
      <c r="C314" s="88" t="s">
        <v>157</v>
      </c>
      <c r="D314" s="68">
        <v>13522.29</v>
      </c>
      <c r="E314" s="68">
        <v>0</v>
      </c>
      <c r="F314" s="68">
        <v>0</v>
      </c>
      <c r="G314" s="68">
        <v>0</v>
      </c>
      <c r="H314" s="68">
        <v>0</v>
      </c>
    </row>
    <row r="315" spans="1:8" ht="30" x14ac:dyDescent="0.25">
      <c r="A315" s="57" t="s">
        <v>340</v>
      </c>
      <c r="B315" s="85">
        <v>32411</v>
      </c>
      <c r="C315" s="87" t="s">
        <v>158</v>
      </c>
      <c r="D315" s="68">
        <v>0</v>
      </c>
      <c r="E315" s="68">
        <v>0</v>
      </c>
      <c r="F315" s="68">
        <v>0</v>
      </c>
      <c r="G315" s="68">
        <v>0</v>
      </c>
      <c r="H315" s="68">
        <v>0</v>
      </c>
    </row>
    <row r="316" spans="1:8" ht="30" x14ac:dyDescent="0.25">
      <c r="A316" s="57" t="s">
        <v>339</v>
      </c>
      <c r="B316" s="85">
        <v>32399</v>
      </c>
      <c r="C316" s="87" t="s">
        <v>159</v>
      </c>
      <c r="D316" s="68">
        <v>0</v>
      </c>
      <c r="E316" s="68">
        <v>0</v>
      </c>
      <c r="F316" s="68">
        <v>0</v>
      </c>
      <c r="G316" s="68">
        <v>0</v>
      </c>
      <c r="H316" s="68">
        <v>0</v>
      </c>
    </row>
    <row r="317" spans="1:8" x14ac:dyDescent="0.25">
      <c r="A317" s="57" t="s">
        <v>341</v>
      </c>
      <c r="B317" s="85">
        <v>32931</v>
      </c>
      <c r="C317" s="87" t="s">
        <v>114</v>
      </c>
      <c r="D317" s="68">
        <v>8300</v>
      </c>
      <c r="E317" s="68">
        <v>0</v>
      </c>
      <c r="F317" s="68">
        <v>0</v>
      </c>
      <c r="G317" s="68">
        <v>0</v>
      </c>
      <c r="H317" s="68">
        <v>0</v>
      </c>
    </row>
    <row r="318" spans="1:8" x14ac:dyDescent="0.25">
      <c r="A318" s="65">
        <v>36</v>
      </c>
      <c r="B318" s="64" t="s">
        <v>160</v>
      </c>
      <c r="C318" s="65"/>
      <c r="D318" s="70">
        <f>SUM(D319:D322)</f>
        <v>281098.01</v>
      </c>
      <c r="E318" s="70">
        <f>SUM(E319:E322)</f>
        <v>3721724.19</v>
      </c>
      <c r="F318" s="70">
        <f>SUM(F319:F322)</f>
        <v>0</v>
      </c>
      <c r="G318" s="70">
        <f>SUM(G319:G322)</f>
        <v>0</v>
      </c>
      <c r="H318" s="70">
        <f>SUM(H319:H322)</f>
        <v>0</v>
      </c>
    </row>
    <row r="319" spans="1:8" x14ac:dyDescent="0.25">
      <c r="A319" s="89" t="s">
        <v>343</v>
      </c>
      <c r="B319" s="85">
        <v>36111</v>
      </c>
      <c r="C319" s="83" t="s">
        <v>161</v>
      </c>
      <c r="D319" s="90">
        <v>126431.53</v>
      </c>
      <c r="E319" s="90">
        <v>61205.29</v>
      </c>
      <c r="F319" s="90">
        <v>0</v>
      </c>
      <c r="G319" s="90">
        <v>0</v>
      </c>
      <c r="H319" s="90">
        <v>0</v>
      </c>
    </row>
    <row r="320" spans="1:8" ht="45" x14ac:dyDescent="0.25">
      <c r="A320" s="89" t="s">
        <v>344</v>
      </c>
      <c r="B320" s="85">
        <v>36811</v>
      </c>
      <c r="C320" s="87" t="s">
        <v>162</v>
      </c>
      <c r="D320" s="90">
        <v>53735.49</v>
      </c>
      <c r="E320" s="90">
        <v>58955.87</v>
      </c>
      <c r="F320" s="90">
        <v>0</v>
      </c>
      <c r="G320" s="90">
        <v>0</v>
      </c>
      <c r="H320" s="90">
        <v>0</v>
      </c>
    </row>
    <row r="321" spans="1:8" x14ac:dyDescent="0.25">
      <c r="A321" s="89" t="s">
        <v>347</v>
      </c>
      <c r="B321" s="85">
        <v>36931</v>
      </c>
      <c r="C321" s="83" t="s">
        <v>165</v>
      </c>
      <c r="D321" s="90">
        <v>21334.79</v>
      </c>
      <c r="E321" s="90">
        <v>3551808.84</v>
      </c>
      <c r="F321" s="90">
        <v>0</v>
      </c>
      <c r="G321" s="90">
        <v>0</v>
      </c>
      <c r="H321" s="90">
        <v>0</v>
      </c>
    </row>
    <row r="322" spans="1:8" ht="45" x14ac:dyDescent="0.25">
      <c r="A322" s="89" t="s">
        <v>345</v>
      </c>
      <c r="B322" s="85">
        <v>36812</v>
      </c>
      <c r="C322" s="87" t="s">
        <v>163</v>
      </c>
      <c r="D322" s="90">
        <v>79596.2</v>
      </c>
      <c r="E322" s="90">
        <v>49754.19</v>
      </c>
      <c r="F322" s="90">
        <v>0</v>
      </c>
      <c r="G322" s="90">
        <v>0</v>
      </c>
      <c r="H322" s="90">
        <v>0</v>
      </c>
    </row>
    <row r="323" spans="1:8" x14ac:dyDescent="0.25">
      <c r="A323" s="65">
        <v>38</v>
      </c>
      <c r="B323" s="64" t="s">
        <v>160</v>
      </c>
      <c r="C323" s="65"/>
      <c r="D323" s="70">
        <f>D324</f>
        <v>36387.629999999997</v>
      </c>
      <c r="E323" s="70">
        <f>E324</f>
        <v>21221.18</v>
      </c>
      <c r="F323" s="70">
        <f>F324</f>
        <v>0</v>
      </c>
      <c r="G323" s="70">
        <f>G324</f>
        <v>0</v>
      </c>
      <c r="H323" s="70">
        <f>H324</f>
        <v>0</v>
      </c>
    </row>
    <row r="324" spans="1:8" x14ac:dyDescent="0.25">
      <c r="A324" s="89" t="s">
        <v>346</v>
      </c>
      <c r="B324" s="85">
        <v>38131</v>
      </c>
      <c r="C324" s="83" t="s">
        <v>164</v>
      </c>
      <c r="D324" s="90">
        <v>36387.629999999997</v>
      </c>
      <c r="E324" s="90">
        <v>21221.18</v>
      </c>
      <c r="F324" s="90">
        <v>0</v>
      </c>
      <c r="G324" s="90">
        <v>0</v>
      </c>
      <c r="H324" s="90">
        <v>0</v>
      </c>
    </row>
    <row r="325" spans="1:8" x14ac:dyDescent="0.25">
      <c r="A325" s="71">
        <v>4</v>
      </c>
      <c r="B325" s="82" t="s">
        <v>74</v>
      </c>
      <c r="C325" s="71"/>
      <c r="D325" s="63">
        <f>SUM(D326:D338)</f>
        <v>7710740</v>
      </c>
      <c r="E325" s="63">
        <f>SUM(E326:E338)</f>
        <v>0</v>
      </c>
      <c r="F325" s="63">
        <f>SUM(F326:F338)</f>
        <v>0</v>
      </c>
      <c r="G325" s="63">
        <f>SUM(G326:G338)</f>
        <v>0</v>
      </c>
      <c r="H325" s="63">
        <f>SUM(H326:H338)</f>
        <v>0</v>
      </c>
    </row>
    <row r="326" spans="1:8" x14ac:dyDescent="0.25">
      <c r="A326" s="57" t="s">
        <v>348</v>
      </c>
      <c r="B326" s="85">
        <v>42211</v>
      </c>
      <c r="C326" s="83" t="s">
        <v>166</v>
      </c>
      <c r="D326" s="68">
        <v>181722.75</v>
      </c>
      <c r="E326" s="68">
        <v>0</v>
      </c>
      <c r="F326" s="68">
        <v>0</v>
      </c>
      <c r="G326" s="68">
        <v>0</v>
      </c>
      <c r="H326" s="68">
        <v>0</v>
      </c>
    </row>
    <row r="327" spans="1:8" x14ac:dyDescent="0.25">
      <c r="A327" s="57" t="s">
        <v>350</v>
      </c>
      <c r="B327" s="85">
        <v>42212</v>
      </c>
      <c r="C327" s="83" t="s">
        <v>167</v>
      </c>
      <c r="D327" s="68">
        <v>0</v>
      </c>
      <c r="E327" s="68">
        <v>0</v>
      </c>
      <c r="F327" s="68">
        <v>0</v>
      </c>
      <c r="G327" s="68">
        <v>0</v>
      </c>
      <c r="H327" s="68">
        <v>0</v>
      </c>
    </row>
    <row r="328" spans="1:8" x14ac:dyDescent="0.25">
      <c r="A328" s="57" t="s">
        <v>351</v>
      </c>
      <c r="B328" s="85">
        <v>42219</v>
      </c>
      <c r="C328" s="83" t="s">
        <v>168</v>
      </c>
      <c r="D328" s="68">
        <v>423186.25</v>
      </c>
      <c r="E328" s="68">
        <v>0</v>
      </c>
      <c r="F328" s="68">
        <v>0</v>
      </c>
      <c r="G328" s="68">
        <v>0</v>
      </c>
      <c r="H328" s="68">
        <v>0</v>
      </c>
    </row>
    <row r="329" spans="1:8" x14ac:dyDescent="0.25">
      <c r="A329" s="57" t="s">
        <v>356</v>
      </c>
      <c r="B329" s="85">
        <v>42221</v>
      </c>
      <c r="C329" s="83" t="s">
        <v>179</v>
      </c>
      <c r="D329" s="68">
        <v>0</v>
      </c>
      <c r="E329" s="68">
        <v>0</v>
      </c>
      <c r="F329" s="68">
        <v>0</v>
      </c>
      <c r="G329" s="68">
        <v>0</v>
      </c>
      <c r="H329" s="68">
        <v>0</v>
      </c>
    </row>
    <row r="330" spans="1:8" x14ac:dyDescent="0.25">
      <c r="A330" s="57" t="s">
        <v>357</v>
      </c>
      <c r="B330" s="93">
        <v>42222</v>
      </c>
      <c r="C330" s="91" t="s">
        <v>180</v>
      </c>
      <c r="D330" s="68">
        <v>0</v>
      </c>
      <c r="E330" s="68">
        <v>0</v>
      </c>
      <c r="F330" s="68">
        <v>0</v>
      </c>
      <c r="G330" s="68">
        <v>0</v>
      </c>
      <c r="H330" s="68">
        <v>0</v>
      </c>
    </row>
    <row r="331" spans="1:8" x14ac:dyDescent="0.25">
      <c r="A331" s="57" t="s">
        <v>352</v>
      </c>
      <c r="B331" s="93">
        <v>42229</v>
      </c>
      <c r="C331" s="91" t="s">
        <v>169</v>
      </c>
      <c r="D331" s="68">
        <v>0</v>
      </c>
      <c r="E331" s="68">
        <v>0</v>
      </c>
      <c r="F331" s="68">
        <v>0</v>
      </c>
      <c r="G331" s="68">
        <v>0</v>
      </c>
      <c r="H331" s="68">
        <v>0</v>
      </c>
    </row>
    <row r="332" spans="1:8" x14ac:dyDescent="0.25">
      <c r="A332" s="57" t="s">
        <v>358</v>
      </c>
      <c r="B332" s="93">
        <v>42232</v>
      </c>
      <c r="C332" s="91" t="s">
        <v>181</v>
      </c>
      <c r="D332" s="68">
        <v>0</v>
      </c>
      <c r="E332" s="68">
        <v>0</v>
      </c>
      <c r="F332" s="68">
        <v>0</v>
      </c>
      <c r="G332" s="68">
        <v>0</v>
      </c>
      <c r="H332" s="68">
        <v>0</v>
      </c>
    </row>
    <row r="333" spans="1:8" x14ac:dyDescent="0.25">
      <c r="A333" s="57" t="s">
        <v>359</v>
      </c>
      <c r="B333" s="93">
        <v>42233</v>
      </c>
      <c r="C333" s="91" t="s">
        <v>182</v>
      </c>
      <c r="D333" s="68">
        <v>0</v>
      </c>
      <c r="E333" s="68">
        <v>0</v>
      </c>
      <c r="F333" s="68">
        <v>0</v>
      </c>
      <c r="G333" s="68">
        <v>0</v>
      </c>
      <c r="H333" s="68">
        <v>0</v>
      </c>
    </row>
    <row r="334" spans="1:8" x14ac:dyDescent="0.25">
      <c r="A334" s="57" t="s">
        <v>353</v>
      </c>
      <c r="B334" s="93">
        <v>42239</v>
      </c>
      <c r="C334" s="91" t="s">
        <v>170</v>
      </c>
      <c r="D334" s="68">
        <v>0</v>
      </c>
      <c r="E334" s="68">
        <v>0</v>
      </c>
      <c r="F334" s="68">
        <v>0</v>
      </c>
      <c r="G334" s="68">
        <v>0</v>
      </c>
      <c r="H334" s="68">
        <v>0</v>
      </c>
    </row>
    <row r="335" spans="1:8" x14ac:dyDescent="0.25">
      <c r="A335" s="57" t="s">
        <v>354</v>
      </c>
      <c r="B335" s="81">
        <v>42271</v>
      </c>
      <c r="C335" s="54" t="s">
        <v>171</v>
      </c>
      <c r="D335" s="68">
        <v>36427.9</v>
      </c>
      <c r="E335" s="68">
        <v>0</v>
      </c>
      <c r="F335" s="68">
        <v>0</v>
      </c>
      <c r="G335" s="68">
        <v>0</v>
      </c>
      <c r="H335" s="68">
        <v>0</v>
      </c>
    </row>
    <row r="336" spans="1:8" x14ac:dyDescent="0.25">
      <c r="A336" s="57" t="s">
        <v>355</v>
      </c>
      <c r="B336" s="81">
        <v>42273</v>
      </c>
      <c r="C336" s="54" t="s">
        <v>172</v>
      </c>
      <c r="D336" s="68">
        <v>1701505.03</v>
      </c>
      <c r="E336" s="68">
        <v>0</v>
      </c>
      <c r="F336" s="68">
        <v>0</v>
      </c>
      <c r="G336" s="68">
        <v>0</v>
      </c>
      <c r="H336" s="68">
        <v>0</v>
      </c>
    </row>
    <row r="337" spans="1:9" x14ac:dyDescent="0.25">
      <c r="A337" s="57" t="s">
        <v>360</v>
      </c>
      <c r="B337" s="81">
        <v>42313</v>
      </c>
      <c r="C337" s="54" t="s">
        <v>183</v>
      </c>
      <c r="D337" s="68">
        <v>38442.78</v>
      </c>
      <c r="E337" s="68">
        <v>0</v>
      </c>
      <c r="F337" s="68">
        <v>0</v>
      </c>
      <c r="G337" s="68">
        <v>0</v>
      </c>
      <c r="H337" s="68">
        <v>0</v>
      </c>
    </row>
    <row r="338" spans="1:9" x14ac:dyDescent="0.25">
      <c r="A338" s="114" t="s">
        <v>361</v>
      </c>
      <c r="B338" s="115">
        <v>92221</v>
      </c>
      <c r="C338" s="54" t="s">
        <v>263</v>
      </c>
      <c r="D338" s="185">
        <v>5329455.29</v>
      </c>
      <c r="E338" s="68">
        <v>0</v>
      </c>
      <c r="F338" s="68"/>
      <c r="G338" s="68"/>
      <c r="H338" s="68"/>
    </row>
    <row r="339" spans="1:9" x14ac:dyDescent="0.25">
      <c r="A339" s="211" t="s">
        <v>18</v>
      </c>
      <c r="B339" s="212"/>
      <c r="C339" s="55"/>
      <c r="D339" s="74"/>
      <c r="E339" s="74"/>
      <c r="F339" s="74"/>
      <c r="G339" s="74"/>
      <c r="H339" s="74"/>
    </row>
    <row r="340" spans="1:9" x14ac:dyDescent="0.25">
      <c r="A340" s="57"/>
      <c r="B340" s="78" t="s">
        <v>76</v>
      </c>
      <c r="C340" s="75" t="s">
        <v>89</v>
      </c>
      <c r="D340" s="68"/>
      <c r="E340" s="68"/>
      <c r="F340" s="68"/>
      <c r="G340" s="68"/>
      <c r="H340" s="68"/>
    </row>
    <row r="341" spans="1:9" x14ac:dyDescent="0.25">
      <c r="A341" s="57"/>
      <c r="B341" s="78" t="s">
        <v>311</v>
      </c>
      <c r="C341" s="75" t="s">
        <v>94</v>
      </c>
      <c r="D341" s="55" t="s">
        <v>57</v>
      </c>
      <c r="E341" s="55" t="s">
        <v>57</v>
      </c>
      <c r="F341" s="55" t="s">
        <v>57</v>
      </c>
      <c r="G341" s="55"/>
      <c r="H341" s="55"/>
    </row>
    <row r="342" spans="1:9" x14ac:dyDescent="0.25">
      <c r="A342" s="57"/>
      <c r="B342" s="79" t="s">
        <v>174</v>
      </c>
      <c r="C342" s="76" t="s">
        <v>190</v>
      </c>
      <c r="D342" s="56" t="s">
        <v>376</v>
      </c>
      <c r="E342" s="56" t="s">
        <v>375</v>
      </c>
      <c r="F342" s="56" t="s">
        <v>374</v>
      </c>
      <c r="G342" s="56" t="s">
        <v>98</v>
      </c>
      <c r="H342" s="56" t="s">
        <v>373</v>
      </c>
    </row>
    <row r="343" spans="1:9" x14ac:dyDescent="0.25">
      <c r="A343" s="59" t="s">
        <v>209</v>
      </c>
      <c r="B343" s="80" t="s">
        <v>210</v>
      </c>
      <c r="C343" s="60"/>
      <c r="D343" s="61">
        <f>SUM(D345+D346)</f>
        <v>3661541.32</v>
      </c>
      <c r="E343" s="61">
        <f>SUM(E345+E346)</f>
        <v>444000</v>
      </c>
      <c r="F343" s="61">
        <f>SUM(F345+F346)</f>
        <v>0</v>
      </c>
      <c r="G343" s="61">
        <f>SUM(G345+G346)</f>
        <v>0</v>
      </c>
      <c r="H343" s="61">
        <f>SUM(H345+H346)</f>
        <v>0</v>
      </c>
    </row>
    <row r="344" spans="1:9" x14ac:dyDescent="0.25">
      <c r="A344" s="71">
        <v>4</v>
      </c>
      <c r="B344" s="82" t="s">
        <v>74</v>
      </c>
      <c r="C344" s="71"/>
      <c r="D344" s="63">
        <f>SUM(D345+D346)</f>
        <v>3661541.32</v>
      </c>
      <c r="E344" s="63">
        <f>SUM(E345+E346)</f>
        <v>444000</v>
      </c>
      <c r="F344" s="63">
        <f>SUM(F345+F346)</f>
        <v>0</v>
      </c>
      <c r="G344" s="63">
        <f>SUM(G345+G346)</f>
        <v>0</v>
      </c>
      <c r="H344" s="63">
        <f>SUM(H345+H346)</f>
        <v>0</v>
      </c>
    </row>
    <row r="345" spans="1:9" ht="30" x14ac:dyDescent="0.25">
      <c r="A345" s="57" t="s">
        <v>362</v>
      </c>
      <c r="B345" s="81">
        <v>42123</v>
      </c>
      <c r="C345" s="92" t="s">
        <v>173</v>
      </c>
      <c r="D345" s="68">
        <v>3661541.32</v>
      </c>
      <c r="E345" s="216">
        <v>444000</v>
      </c>
      <c r="F345" s="68">
        <v>0</v>
      </c>
      <c r="G345" s="68">
        <v>0</v>
      </c>
      <c r="H345" s="68">
        <v>0</v>
      </c>
    </row>
    <row r="346" spans="1:9" ht="14.25" customHeight="1" x14ac:dyDescent="0.25">
      <c r="A346" s="57"/>
      <c r="B346" s="81"/>
      <c r="C346" s="92"/>
      <c r="D346" s="68"/>
      <c r="E346" s="68"/>
      <c r="F346" s="68">
        <v>0</v>
      </c>
      <c r="G346" s="68">
        <v>0</v>
      </c>
      <c r="H346" s="68">
        <v>0</v>
      </c>
      <c r="I346" s="153"/>
    </row>
    <row r="347" spans="1:9" x14ac:dyDescent="0.25">
      <c r="A347" s="211" t="s">
        <v>18</v>
      </c>
      <c r="B347" s="212"/>
      <c r="C347" s="55"/>
      <c r="D347" s="74"/>
      <c r="E347" s="74"/>
      <c r="F347" s="74"/>
      <c r="G347" s="74"/>
      <c r="H347" s="74"/>
    </row>
    <row r="348" spans="1:9" x14ac:dyDescent="0.25">
      <c r="A348" s="57"/>
      <c r="B348" s="78" t="s">
        <v>612</v>
      </c>
      <c r="C348" s="75" t="s">
        <v>89</v>
      </c>
      <c r="D348" s="68"/>
      <c r="E348" s="68"/>
      <c r="F348" s="68"/>
      <c r="G348" s="68"/>
      <c r="H348" s="68"/>
    </row>
    <row r="349" spans="1:9" x14ac:dyDescent="0.25">
      <c r="A349" s="57"/>
      <c r="B349" s="78" t="s">
        <v>613</v>
      </c>
      <c r="C349" s="75"/>
      <c r="D349" s="55" t="s">
        <v>57</v>
      </c>
      <c r="E349" s="55" t="s">
        <v>57</v>
      </c>
      <c r="F349" s="55" t="s">
        <v>57</v>
      </c>
      <c r="G349" s="55"/>
      <c r="H349" s="55"/>
    </row>
    <row r="350" spans="1:9" x14ac:dyDescent="0.25">
      <c r="A350" s="57"/>
      <c r="B350" s="79" t="s">
        <v>187</v>
      </c>
      <c r="C350" s="76" t="s">
        <v>188</v>
      </c>
      <c r="D350" s="56" t="s">
        <v>376</v>
      </c>
      <c r="E350" s="56" t="s">
        <v>375</v>
      </c>
      <c r="F350" s="56" t="s">
        <v>374</v>
      </c>
      <c r="G350" s="56" t="s">
        <v>98</v>
      </c>
      <c r="H350" s="56" t="s">
        <v>373</v>
      </c>
    </row>
    <row r="351" spans="1:9" x14ac:dyDescent="0.25">
      <c r="A351" s="59" t="s">
        <v>550</v>
      </c>
      <c r="B351" s="80" t="s">
        <v>61</v>
      </c>
      <c r="C351" s="60"/>
      <c r="D351" s="102">
        <f>SUM(D352+D366+D368)</f>
        <v>8004793.0199999996</v>
      </c>
      <c r="E351" s="102">
        <f>SUM(E352+E366+E368)</f>
        <v>464000</v>
      </c>
      <c r="F351" s="102">
        <f>SUM(F352+F363+F366+F368)</f>
        <v>470479.88</v>
      </c>
      <c r="G351" s="102">
        <f t="shared" ref="G351:H351" si="14">SUM(G352+G363+G366+G368)</f>
        <v>418375.57</v>
      </c>
      <c r="H351" s="102">
        <f t="shared" si="14"/>
        <v>416270.49</v>
      </c>
    </row>
    <row r="352" spans="1:9" x14ac:dyDescent="0.25">
      <c r="A352" s="71">
        <v>3</v>
      </c>
      <c r="B352" s="82" t="s">
        <v>10</v>
      </c>
      <c r="C352" s="71"/>
      <c r="D352" s="72">
        <f>SUM(D353:D362)</f>
        <v>3514598.02</v>
      </c>
      <c r="E352" s="72">
        <f>SUM(E353:E362)</f>
        <v>7733.74</v>
      </c>
      <c r="F352" s="72">
        <f>SUM(F353:F362)</f>
        <v>12372.06</v>
      </c>
      <c r="G352" s="72">
        <f t="shared" ref="G352:H352" si="15">SUM(G353:G362)</f>
        <v>12372.06</v>
      </c>
      <c r="H352" s="72">
        <f t="shared" si="15"/>
        <v>12372.06</v>
      </c>
    </row>
    <row r="353" spans="1:8" ht="17.25" customHeight="1" x14ac:dyDescent="0.25">
      <c r="A353" s="57" t="s">
        <v>599</v>
      </c>
      <c r="B353" s="81">
        <v>321190</v>
      </c>
      <c r="C353" s="92" t="s">
        <v>618</v>
      </c>
      <c r="D353" s="103"/>
      <c r="E353" s="103"/>
      <c r="F353" s="103">
        <v>450</v>
      </c>
      <c r="G353" s="103">
        <v>450</v>
      </c>
      <c r="H353" s="103">
        <v>450</v>
      </c>
    </row>
    <row r="354" spans="1:8" ht="17.25" customHeight="1" x14ac:dyDescent="0.25">
      <c r="A354" s="57" t="s">
        <v>600</v>
      </c>
      <c r="B354" s="81">
        <v>322290</v>
      </c>
      <c r="C354" s="92" t="s">
        <v>619</v>
      </c>
      <c r="D354" s="103"/>
      <c r="E354" s="103"/>
      <c r="F354" s="103">
        <v>100</v>
      </c>
      <c r="G354" s="103">
        <v>100</v>
      </c>
      <c r="H354" s="103">
        <v>100</v>
      </c>
    </row>
    <row r="355" spans="1:8" ht="17.25" customHeight="1" x14ac:dyDescent="0.25">
      <c r="A355" s="57" t="s">
        <v>601</v>
      </c>
      <c r="B355" s="81">
        <v>322190</v>
      </c>
      <c r="C355" s="92" t="s">
        <v>620</v>
      </c>
      <c r="D355" s="103"/>
      <c r="E355" s="103"/>
      <c r="F355" s="103">
        <v>100</v>
      </c>
      <c r="G355" s="103">
        <v>100</v>
      </c>
      <c r="H355" s="103">
        <v>100</v>
      </c>
    </row>
    <row r="356" spans="1:8" ht="17.25" customHeight="1" x14ac:dyDescent="0.25">
      <c r="A356" s="57" t="s">
        <v>602</v>
      </c>
      <c r="B356" s="81">
        <v>323190</v>
      </c>
      <c r="C356" s="92" t="s">
        <v>622</v>
      </c>
      <c r="D356" s="103"/>
      <c r="E356" s="103"/>
      <c r="F356" s="103">
        <v>112.5</v>
      </c>
      <c r="G356" s="103">
        <v>112.5</v>
      </c>
      <c r="H356" s="103">
        <v>112.5</v>
      </c>
    </row>
    <row r="357" spans="1:8" ht="17.25" customHeight="1" x14ac:dyDescent="0.25">
      <c r="A357" s="57" t="s">
        <v>603</v>
      </c>
      <c r="B357" s="81">
        <v>329990</v>
      </c>
      <c r="C357" s="92" t="s">
        <v>621</v>
      </c>
      <c r="D357" s="103"/>
      <c r="E357" s="103"/>
      <c r="F357" s="103">
        <v>450</v>
      </c>
      <c r="G357" s="103">
        <v>450</v>
      </c>
      <c r="H357" s="103">
        <v>450</v>
      </c>
    </row>
    <row r="358" spans="1:8" ht="17.25" customHeight="1" x14ac:dyDescent="0.25">
      <c r="A358" s="57" t="s">
        <v>604</v>
      </c>
      <c r="B358" s="81">
        <v>372150</v>
      </c>
      <c r="C358" s="92" t="s">
        <v>623</v>
      </c>
      <c r="D358" s="103"/>
      <c r="E358" s="103"/>
      <c r="F358" s="103">
        <v>180</v>
      </c>
      <c r="G358" s="103">
        <v>180</v>
      </c>
      <c r="H358" s="103">
        <v>180</v>
      </c>
    </row>
    <row r="359" spans="1:8" ht="17.25" customHeight="1" x14ac:dyDescent="0.25">
      <c r="A359" s="57" t="s">
        <v>605</v>
      </c>
      <c r="B359" s="81">
        <v>372150</v>
      </c>
      <c r="C359" s="92" t="s">
        <v>624</v>
      </c>
      <c r="D359" s="103"/>
      <c r="E359" s="103"/>
      <c r="F359" s="103">
        <v>750</v>
      </c>
      <c r="G359" s="103">
        <v>750</v>
      </c>
      <c r="H359" s="103">
        <v>750</v>
      </c>
    </row>
    <row r="360" spans="1:8" ht="17.25" customHeight="1" x14ac:dyDescent="0.25">
      <c r="A360" s="57" t="s">
        <v>606</v>
      </c>
      <c r="B360" s="81">
        <v>372130</v>
      </c>
      <c r="C360" s="92" t="s">
        <v>625</v>
      </c>
      <c r="D360" s="103"/>
      <c r="E360" s="103"/>
      <c r="F360" s="103">
        <v>10229.56</v>
      </c>
      <c r="G360" s="103">
        <v>10229.56</v>
      </c>
      <c r="H360" s="103">
        <v>10229.56</v>
      </c>
    </row>
    <row r="361" spans="1:8" ht="22.5" customHeight="1" x14ac:dyDescent="0.25">
      <c r="A361" s="57"/>
      <c r="B361" s="81">
        <v>32999</v>
      </c>
      <c r="C361" s="92"/>
      <c r="D361" s="103">
        <v>3514598.02</v>
      </c>
      <c r="E361" s="103">
        <v>6000</v>
      </c>
      <c r="F361" s="103"/>
      <c r="G361" s="103"/>
      <c r="H361" s="103"/>
    </row>
    <row r="362" spans="1:8" ht="22.5" customHeight="1" x14ac:dyDescent="0.25">
      <c r="A362" s="57"/>
      <c r="B362" s="81">
        <v>38</v>
      </c>
      <c r="C362" s="92"/>
      <c r="D362" s="103"/>
      <c r="E362" s="103">
        <v>1733.74</v>
      </c>
      <c r="F362" s="103"/>
      <c r="G362" s="103"/>
      <c r="H362" s="103"/>
    </row>
    <row r="363" spans="1:8" ht="23.25" customHeight="1" x14ac:dyDescent="0.25">
      <c r="A363" s="71"/>
      <c r="B363" s="82" t="s">
        <v>617</v>
      </c>
      <c r="C363" s="172"/>
      <c r="D363" s="72"/>
      <c r="E363" s="72"/>
      <c r="F363" s="72">
        <f>F364</f>
        <v>50000</v>
      </c>
      <c r="G363" s="72">
        <f t="shared" ref="G363:H363" si="16">G364</f>
        <v>0</v>
      </c>
      <c r="H363" s="72">
        <f t="shared" si="16"/>
        <v>0</v>
      </c>
    </row>
    <row r="364" spans="1:8" ht="19.5" customHeight="1" x14ac:dyDescent="0.25">
      <c r="A364" s="173" t="s">
        <v>574</v>
      </c>
      <c r="B364" s="94">
        <v>32999</v>
      </c>
      <c r="C364" s="174" t="s">
        <v>616</v>
      </c>
      <c r="D364" s="175"/>
      <c r="E364" s="175"/>
      <c r="F364" s="175">
        <v>50000</v>
      </c>
      <c r="G364" s="175">
        <v>0</v>
      </c>
      <c r="H364" s="175">
        <v>0</v>
      </c>
    </row>
    <row r="365" spans="1:8" x14ac:dyDescent="0.25">
      <c r="A365" s="173"/>
      <c r="B365" s="176" t="s">
        <v>626</v>
      </c>
      <c r="C365" s="173"/>
      <c r="D365" s="175"/>
      <c r="E365" s="175"/>
      <c r="F365" s="175"/>
      <c r="G365" s="175"/>
      <c r="H365" s="175"/>
    </row>
    <row r="366" spans="1:8" ht="25.5" customHeight="1" x14ac:dyDescent="0.25">
      <c r="A366" s="177">
        <v>4</v>
      </c>
      <c r="B366" s="178" t="s">
        <v>614</v>
      </c>
      <c r="C366" s="179" t="s">
        <v>189</v>
      </c>
      <c r="D366" s="180">
        <f>D367</f>
        <v>4456335.5999999996</v>
      </c>
      <c r="E366" s="180">
        <f>E367</f>
        <v>396266.26</v>
      </c>
      <c r="F366" s="171"/>
      <c r="G366" s="171"/>
      <c r="H366" s="171"/>
    </row>
    <row r="367" spans="1:8" x14ac:dyDescent="0.25">
      <c r="A367" s="173" t="s">
        <v>257</v>
      </c>
      <c r="B367" s="94">
        <v>422730</v>
      </c>
      <c r="C367" s="173" t="s">
        <v>551</v>
      </c>
      <c r="D367" s="175">
        <v>4456335.5999999996</v>
      </c>
      <c r="E367" s="175">
        <v>396266.26</v>
      </c>
      <c r="F367" s="170"/>
      <c r="G367" s="170"/>
      <c r="H367" s="170"/>
    </row>
    <row r="368" spans="1:8" x14ac:dyDescent="0.25">
      <c r="A368" s="177">
        <v>5</v>
      </c>
      <c r="B368" s="179" t="s">
        <v>549</v>
      </c>
      <c r="C368" s="177"/>
      <c r="D368" s="180">
        <f>D369+D370</f>
        <v>33859.4</v>
      </c>
      <c r="E368" s="180">
        <f>E369+E370</f>
        <v>60000</v>
      </c>
      <c r="F368" s="180">
        <f>F369+F370+F371+F372</f>
        <v>408107.82</v>
      </c>
      <c r="G368" s="180">
        <f t="shared" ref="G368:H368" si="17">G369+G370+G371+G372</f>
        <v>406003.51</v>
      </c>
      <c r="H368" s="180">
        <f t="shared" si="17"/>
        <v>403898.43</v>
      </c>
    </row>
    <row r="369" spans="1:8" x14ac:dyDescent="0.25">
      <c r="A369" s="181" t="s">
        <v>597</v>
      </c>
      <c r="B369" s="182">
        <v>342220</v>
      </c>
      <c r="C369" s="181" t="s">
        <v>615</v>
      </c>
      <c r="D369" s="183">
        <v>33859.4</v>
      </c>
      <c r="E369" s="183">
        <v>60000</v>
      </c>
      <c r="F369" s="183">
        <v>28670.19</v>
      </c>
      <c r="G369" s="183">
        <v>28670.19</v>
      </c>
      <c r="H369" s="183">
        <v>28670</v>
      </c>
    </row>
    <row r="370" spans="1:8" x14ac:dyDescent="0.25">
      <c r="A370" s="173" t="s">
        <v>598</v>
      </c>
      <c r="B370" s="94">
        <v>542220</v>
      </c>
      <c r="C370" s="173" t="s">
        <v>548</v>
      </c>
      <c r="D370" s="175"/>
      <c r="E370" s="175"/>
      <c r="F370" s="175">
        <v>175383.72</v>
      </c>
      <c r="G370" s="175">
        <v>175383.72</v>
      </c>
      <c r="H370" s="175">
        <v>175383.72</v>
      </c>
    </row>
    <row r="371" spans="1:8" x14ac:dyDescent="0.25">
      <c r="A371" s="175" t="s">
        <v>607</v>
      </c>
      <c r="B371" s="94">
        <v>342220</v>
      </c>
      <c r="C371" s="181" t="s">
        <v>615</v>
      </c>
      <c r="D371" s="175"/>
      <c r="E371" s="175"/>
      <c r="F371" s="175">
        <v>28670.19</v>
      </c>
      <c r="G371" s="175">
        <v>26565.88</v>
      </c>
      <c r="H371" s="175">
        <v>24460.99</v>
      </c>
    </row>
    <row r="372" spans="1:8" x14ac:dyDescent="0.25">
      <c r="A372" s="175" t="s">
        <v>608</v>
      </c>
      <c r="B372" s="94">
        <v>542220</v>
      </c>
      <c r="C372" s="173" t="s">
        <v>548</v>
      </c>
      <c r="D372" s="175"/>
      <c r="E372" s="175"/>
      <c r="F372" s="175">
        <v>175383.72</v>
      </c>
      <c r="G372" s="175">
        <v>175383.72</v>
      </c>
      <c r="H372" s="175">
        <v>175383.72</v>
      </c>
    </row>
  </sheetData>
  <mergeCells count="20">
    <mergeCell ref="L91:N91"/>
    <mergeCell ref="A126:B126"/>
    <mergeCell ref="A147:B147"/>
    <mergeCell ref="A1:I1"/>
    <mergeCell ref="A3:I3"/>
    <mergeCell ref="A5:B5"/>
    <mergeCell ref="K19:N19"/>
    <mergeCell ref="K23:N23"/>
    <mergeCell ref="L24:N24"/>
    <mergeCell ref="A67:B67"/>
    <mergeCell ref="K88:N88"/>
    <mergeCell ref="K89:N89"/>
    <mergeCell ref="A339:B339"/>
    <mergeCell ref="A347:B347"/>
    <mergeCell ref="A207:B207"/>
    <mergeCell ref="A216:B216"/>
    <mergeCell ref="A243:B243"/>
    <mergeCell ref="A258:B258"/>
    <mergeCell ref="A280:B280"/>
    <mergeCell ref="A292:B292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</vt:lpstr>
      <vt:lpstr>Rashodi prema funkcijskoj k </vt:lpstr>
      <vt:lpstr>Račun financiranja </vt:lpstr>
      <vt:lpstr>Račun financiranja po izvor </vt:lpstr>
      <vt:lpstr>POSEBNI DIO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2024-12-10T10:33:48Z</cp:lastPrinted>
  <dcterms:created xsi:type="dcterms:W3CDTF">2022-08-12T12:51:27Z</dcterms:created>
  <dcterms:modified xsi:type="dcterms:W3CDTF">2025-04-10T11:41:55Z</dcterms:modified>
</cp:coreProperties>
</file>